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7"/>
  </bookViews>
  <sheets>
    <sheet name="21 22" sheetId="1" r:id="rId1"/>
    <sheet name="27" sheetId="2" r:id="rId2"/>
    <sheet name="24" sheetId="3" r:id="rId3"/>
    <sheet name="28" sheetId="4" r:id="rId4"/>
    <sheet name="30" sheetId="5" r:id="rId5"/>
    <sheet name="30 1" sheetId="6" r:id="rId6"/>
    <sheet name="36 " sheetId="7" r:id="rId7"/>
    <sheet name="Октябрь" sheetId="8" r:id="rId8"/>
  </sheets>
  <definedNames/>
  <calcPr fullCalcOnLoad="1"/>
</workbook>
</file>

<file path=xl/sharedStrings.xml><?xml version="1.0" encoding="utf-8"?>
<sst xmlns="http://schemas.openxmlformats.org/spreadsheetml/2006/main" count="417" uniqueCount="148">
  <si>
    <t>№№ пп</t>
  </si>
  <si>
    <t>дом</t>
  </si>
  <si>
    <t xml:space="preserve">Пролетарская </t>
  </si>
  <si>
    <t xml:space="preserve">Тракторостроителей </t>
  </si>
  <si>
    <t>21/22</t>
  </si>
  <si>
    <t>30/1</t>
  </si>
  <si>
    <t>итого</t>
  </si>
  <si>
    <t>планируемые виды работ</t>
  </si>
  <si>
    <t>Директор ООО "УК "Жилстандарт"</t>
  </si>
  <si>
    <t>________________Е.П.Филиппов</t>
  </si>
  <si>
    <t>адрес многоквартирного дома</t>
  </si>
  <si>
    <t>тариф текущего ремонта, руб/м2</t>
  </si>
  <si>
    <t>площадь  начисляемая, м2</t>
  </si>
  <si>
    <t>собираемая сумма за год, руб</t>
  </si>
  <si>
    <t>стоимость и работ по видам, руб</t>
  </si>
  <si>
    <t>"УТВЕРЖДАЮ"</t>
  </si>
  <si>
    <t>ед. изм</t>
  </si>
  <si>
    <t>объем</t>
  </si>
  <si>
    <t>тариф, руб</t>
  </si>
  <si>
    <t>Устройство пандуса и ремонт ступеней входных узлов</t>
  </si>
  <si>
    <t>Замена магистральных трубопроводов ГВС</t>
  </si>
  <si>
    <t>"_____"____________2011 г.</t>
  </si>
  <si>
    <t>Замена стояков отопления</t>
  </si>
  <si>
    <t>Устройство гостевой парковки</t>
  </si>
  <si>
    <t>Ремонт кровли</t>
  </si>
  <si>
    <t>Покраска цоколя и входов</t>
  </si>
  <si>
    <t>1-7 подъезды</t>
  </si>
  <si>
    <t>Герметизация межпанельных швов</t>
  </si>
  <si>
    <t>Текущий ремонт кровли</t>
  </si>
  <si>
    <t>под.2</t>
  </si>
  <si>
    <t>Ремонт подъездов</t>
  </si>
  <si>
    <t>Герметизация межпанельных швово</t>
  </si>
  <si>
    <t>Замена ввода теплотрассы</t>
  </si>
  <si>
    <t>п.м.</t>
  </si>
  <si>
    <t>м2</t>
  </si>
  <si>
    <t>3,10,11 подъез</t>
  </si>
  <si>
    <t xml:space="preserve">Замена стояков отопления и ниж развод </t>
  </si>
  <si>
    <t>Поверка общедомовых приборов учета</t>
  </si>
  <si>
    <t>Освидетельствование лифтов</t>
  </si>
  <si>
    <t>Текущий ремонт лифтов</t>
  </si>
  <si>
    <t>Электроизмерительные работы</t>
  </si>
  <si>
    <t>Выполнение текущего ремонта. Октябрь 2011 г.</t>
  </si>
  <si>
    <t>Выполнение текущего ремонта . Октябрь 2011 г.</t>
  </si>
  <si>
    <t>Директор ООО "УК"Жилстандарт"</t>
  </si>
  <si>
    <t>________________Е.П. Филиппов</t>
  </si>
  <si>
    <t>"____"_________________2011г.</t>
  </si>
  <si>
    <t>План и выполнение текущего ремонта управляющей компании согласно утвержденным протоколам общего собрания собственников многоквартирных домов по статье расходов текущего ремонта</t>
  </si>
  <si>
    <t>октябрь</t>
  </si>
  <si>
    <t>№</t>
  </si>
  <si>
    <t>адрес</t>
  </si>
  <si>
    <t>Виды работ</t>
  </si>
  <si>
    <t>ед. изм.</t>
  </si>
  <si>
    <t>план</t>
  </si>
  <si>
    <t>выполнение</t>
  </si>
  <si>
    <t>примечание</t>
  </si>
  <si>
    <t>на год</t>
  </si>
  <si>
    <t>ноябрь</t>
  </si>
  <si>
    <t>с нарастающим январь-декабрь</t>
  </si>
  <si>
    <t>за текущий месяц</t>
  </si>
  <si>
    <t>нат.выр.</t>
  </si>
  <si>
    <t>рублях</t>
  </si>
  <si>
    <t>ул.Пролетарская д.№21/22</t>
  </si>
  <si>
    <t>ремонт кровли</t>
  </si>
  <si>
    <t>630 р/кв2</t>
  </si>
  <si>
    <t>замена неработающих стояков отопления- 5 под</t>
  </si>
  <si>
    <t>м</t>
  </si>
  <si>
    <t>600 р/м</t>
  </si>
  <si>
    <t>устройство рулонной кровли на парапетах</t>
  </si>
  <si>
    <t>Ремонт МОП и цоколя</t>
  </si>
  <si>
    <t>245р/м2</t>
  </si>
  <si>
    <t>Электроизмерительные работы и ППА</t>
  </si>
  <si>
    <t>Обслуживание и снятие показаний учета приборов ГВС и отопления</t>
  </si>
  <si>
    <t>500р/пр.</t>
  </si>
  <si>
    <t>2000р/лифт</t>
  </si>
  <si>
    <t>устройство зонтов над вентшахтами вентиляции</t>
  </si>
  <si>
    <t>шт</t>
  </si>
  <si>
    <t>ремонт кирпичной кладки лестницы вход в подъезд №6 Пандус</t>
  </si>
  <si>
    <t>2822,2р/м2</t>
  </si>
  <si>
    <t>установка энергосберегающих ламп</t>
  </si>
  <si>
    <t>450 р/шт</t>
  </si>
  <si>
    <t>ул.Пролетарская д.№27</t>
  </si>
  <si>
    <t>ремонт лестницы входа в подъезд №8</t>
  </si>
  <si>
    <t>Восстановление теплоизоляции верхней разводки ГВС</t>
  </si>
  <si>
    <t>400р/п.м.</t>
  </si>
  <si>
    <t>межпанельные швы</t>
  </si>
  <si>
    <t>130 р/м</t>
  </si>
  <si>
    <t>прибор</t>
  </si>
  <si>
    <t>лифт</t>
  </si>
  <si>
    <t>замена труб отопления-мертвые стояки</t>
  </si>
  <si>
    <t>1150р/п.м</t>
  </si>
  <si>
    <t>700р/свет</t>
  </si>
  <si>
    <t>пр.Тракторостроителей д.№24</t>
  </si>
  <si>
    <t>замена ввода теплотрассы</t>
  </si>
  <si>
    <t>2286,35р/п.м</t>
  </si>
  <si>
    <t>630р/м2</t>
  </si>
  <si>
    <t>ремонт лестницы входа в подъезд №7</t>
  </si>
  <si>
    <t>лестница</t>
  </si>
  <si>
    <t>герметизация м/п швов</t>
  </si>
  <si>
    <t>130р/п.м.</t>
  </si>
  <si>
    <t>Ремонт и покраска цоколя и входов</t>
  </si>
  <si>
    <t>137р/м2</t>
  </si>
  <si>
    <t>Гостевая парковка</t>
  </si>
  <si>
    <t>767р/м2</t>
  </si>
  <si>
    <t>замена стояков отопления</t>
  </si>
  <si>
    <t>корректировка</t>
  </si>
  <si>
    <t>пр.Тракторостроителей д.№28</t>
  </si>
  <si>
    <t>130р/п.м</t>
  </si>
  <si>
    <t>установка почтовых ящиков</t>
  </si>
  <si>
    <t>пр.Тракторостроителей д.№30</t>
  </si>
  <si>
    <t>установка прибора учета ГВС и отопления</t>
  </si>
  <si>
    <t>комп.</t>
  </si>
  <si>
    <t>Частичная замена нижней разводки отопления и ХГВС</t>
  </si>
  <si>
    <t>пр.Тракторостроителей д.№30/1</t>
  </si>
  <si>
    <t>корректировка, нет необходимости в установке</t>
  </si>
  <si>
    <t>пр.Тракторостроителей д.№36</t>
  </si>
  <si>
    <t>ямочный ремонт дорог</t>
  </si>
  <si>
    <t>1000 р/м2</t>
  </si>
  <si>
    <t>Замена магистр. трубопроводов ГВС</t>
  </si>
  <si>
    <t>1357 р/п.м</t>
  </si>
  <si>
    <t>693 р/кв2</t>
  </si>
  <si>
    <t>замена неработ. стояков отопления</t>
  </si>
  <si>
    <t>Ремонт и покраска входов и цоколя</t>
  </si>
  <si>
    <t>замена труб ХГВС</t>
  </si>
  <si>
    <t>Главный инженер  ООО УК "Жилстандарт                                          С.Г.Антонов</t>
  </si>
  <si>
    <t>Составила Л.А. Белова</t>
  </si>
  <si>
    <t>Ремонт МОП и покраска цоколя</t>
  </si>
  <si>
    <t>1,3 под</t>
  </si>
  <si>
    <t>6 под</t>
  </si>
  <si>
    <t>12,5м2</t>
  </si>
  <si>
    <t>1985 м2</t>
  </si>
  <si>
    <t>1549 м2</t>
  </si>
  <si>
    <t>Замена неработающих стояков</t>
  </si>
  <si>
    <t>22 п.м.</t>
  </si>
  <si>
    <t>5 под</t>
  </si>
  <si>
    <t>10под</t>
  </si>
  <si>
    <t>Обслуживание и снятие показаний приборов ГВС и отопления</t>
  </si>
  <si>
    <t>746 п.м.</t>
  </si>
  <si>
    <t>276,6 п.м.</t>
  </si>
  <si>
    <t>1,7 подъезды</t>
  </si>
  <si>
    <t>Частичная замена нижней разводки ХВС и отопления</t>
  </si>
  <si>
    <t>48п.м</t>
  </si>
  <si>
    <t>4 под</t>
  </si>
  <si>
    <t>Обслуживание и снятие показаний приборов учета ГВС и отопления</t>
  </si>
  <si>
    <t>Освидетельстволвание лифтов</t>
  </si>
  <si>
    <t>1,9 под</t>
  </si>
  <si>
    <t>Обслуживание приборов учета ГВС и отопления</t>
  </si>
  <si>
    <t>п.м</t>
  </si>
  <si>
    <t>Частичная замена труб ХГВС и отопления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</si>
</sst>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2" fillId="3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0" fontId="5" fillId="0" borderId="0" xfId="52" applyFont="1" applyFill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justify"/>
      <protection/>
    </xf>
    <xf numFmtId="0" fontId="8" fillId="0" borderId="0" xfId="52" applyFont="1" applyFill="1" applyAlignment="1">
      <alignment horizontal="left" vertical="center" wrapText="1"/>
      <protection/>
    </xf>
    <xf numFmtId="0" fontId="5" fillId="0" borderId="0" xfId="52" applyFont="1" applyFill="1" applyAlignment="1">
      <alignment horizontal="left" vertical="center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52" applyFont="1" applyFill="1" applyAlignment="1">
      <alignment horizontal="left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4">
      <selection activeCell="H19" sqref="H19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7"/>
      <c r="J7" s="27"/>
      <c r="K7" s="27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2</v>
      </c>
      <c r="C9" s="7" t="s">
        <v>4</v>
      </c>
      <c r="D9" s="7">
        <v>2.64</v>
      </c>
      <c r="E9" s="7">
        <v>25303.19</v>
      </c>
      <c r="F9" s="9">
        <f>D9*E9*12</f>
        <v>801605.0592</v>
      </c>
      <c r="G9" s="10" t="s">
        <v>19</v>
      </c>
      <c r="H9" s="11">
        <v>31044.21</v>
      </c>
      <c r="I9" s="7" t="s">
        <v>128</v>
      </c>
      <c r="J9" s="7" t="s">
        <v>127</v>
      </c>
      <c r="K9" s="7"/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24</v>
      </c>
      <c r="H10" s="11">
        <f>278480+304149.3+314722.84+138586.45+200403.58+58874.2</f>
        <v>1295216.37</v>
      </c>
      <c r="I10" s="7" t="s">
        <v>129</v>
      </c>
      <c r="J10" s="28" t="s">
        <v>35</v>
      </c>
      <c r="K10" s="7"/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125</v>
      </c>
      <c r="H11" s="11">
        <f>5110+186987.16+186987.15</f>
        <v>379084.31</v>
      </c>
      <c r="I11" s="7" t="s">
        <v>130</v>
      </c>
      <c r="J11" s="7" t="s">
        <v>126</v>
      </c>
      <c r="K11" s="7"/>
    </row>
    <row r="12" spans="1:11" s="15" customFormat="1" ht="26.25" customHeight="1">
      <c r="A12" s="7"/>
      <c r="B12" s="7"/>
      <c r="C12" s="7"/>
      <c r="D12" s="7"/>
      <c r="E12" s="7"/>
      <c r="F12" s="9"/>
      <c r="G12" s="10" t="s">
        <v>131</v>
      </c>
      <c r="H12" s="11">
        <v>12214.5</v>
      </c>
      <c r="I12" s="7" t="s">
        <v>132</v>
      </c>
      <c r="J12" s="7" t="s">
        <v>133</v>
      </c>
      <c r="K12" s="7"/>
    </row>
    <row r="13" spans="1:11" s="15" customFormat="1" ht="26.25" customHeight="1">
      <c r="A13" s="7"/>
      <c r="B13" s="7"/>
      <c r="C13" s="7"/>
      <c r="D13" s="7"/>
      <c r="E13" s="7"/>
      <c r="F13" s="9"/>
      <c r="G13" s="10" t="s">
        <v>39</v>
      </c>
      <c r="H13" s="11">
        <v>9705.08</v>
      </c>
      <c r="I13" s="7"/>
      <c r="J13" s="7" t="s">
        <v>134</v>
      </c>
      <c r="K13" s="7"/>
    </row>
    <row r="14" spans="1:11" s="15" customFormat="1" ht="26.25" customHeight="1">
      <c r="A14" s="7"/>
      <c r="B14" s="7"/>
      <c r="C14" s="7"/>
      <c r="D14" s="7"/>
      <c r="E14" s="7"/>
      <c r="F14" s="9"/>
      <c r="G14" s="10" t="s">
        <v>37</v>
      </c>
      <c r="H14" s="11">
        <v>3900</v>
      </c>
      <c r="I14" s="7"/>
      <c r="J14" s="7"/>
      <c r="K14" s="7"/>
    </row>
    <row r="15" spans="1:11" s="15" customFormat="1" ht="26.25" customHeight="1">
      <c r="A15" s="7"/>
      <c r="B15" s="7"/>
      <c r="C15" s="7"/>
      <c r="D15" s="7"/>
      <c r="E15" s="7"/>
      <c r="F15" s="9"/>
      <c r="G15" s="10" t="s">
        <v>40</v>
      </c>
      <c r="H15" s="11">
        <v>181887.7</v>
      </c>
      <c r="I15" s="7"/>
      <c r="J15" s="7"/>
      <c r="K15" s="7"/>
    </row>
    <row r="16" spans="1:11" s="15" customFormat="1" ht="26.25" customHeight="1">
      <c r="A16" s="7"/>
      <c r="B16" s="7"/>
      <c r="C16" s="7"/>
      <c r="D16" s="7"/>
      <c r="E16" s="7"/>
      <c r="F16" s="9"/>
      <c r="G16" s="10" t="s">
        <v>135</v>
      </c>
      <c r="H16" s="11">
        <v>15000</v>
      </c>
      <c r="I16" s="7"/>
      <c r="J16" s="7"/>
      <c r="K16" s="7"/>
    </row>
    <row r="17" spans="1:11" s="15" customFormat="1" ht="26.25" customHeight="1">
      <c r="A17" s="7"/>
      <c r="B17" s="7"/>
      <c r="C17" s="7"/>
      <c r="D17" s="7"/>
      <c r="E17" s="7"/>
      <c r="F17" s="9"/>
      <c r="G17" s="10" t="s">
        <v>38</v>
      </c>
      <c r="H17" s="11">
        <v>18000</v>
      </c>
      <c r="I17" s="7"/>
      <c r="J17" s="7"/>
      <c r="K17" s="7"/>
    </row>
    <row r="18" spans="1:11" s="15" customFormat="1" ht="26.25" customHeight="1">
      <c r="A18" s="12"/>
      <c r="B18" s="12" t="s">
        <v>6</v>
      </c>
      <c r="C18" s="12"/>
      <c r="D18" s="12"/>
      <c r="E18" s="12"/>
      <c r="F18" s="13"/>
      <c r="G18" s="22"/>
      <c r="H18" s="14">
        <f>SUM(H9:H17)</f>
        <v>1946052.1700000002</v>
      </c>
      <c r="I18" s="22"/>
      <c r="J18" s="22"/>
      <c r="K18" s="22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90" zoomScaleNormal="90" zoomScalePageLayoutView="0" workbookViewId="0" topLeftCell="A1">
      <selection activeCell="H16" sqref="H16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7"/>
      <c r="J7" s="27"/>
      <c r="K7" s="27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2</v>
      </c>
      <c r="C9" s="7">
        <v>27</v>
      </c>
      <c r="D9" s="7">
        <v>2.64</v>
      </c>
      <c r="E9" s="7">
        <v>20104.6</v>
      </c>
      <c r="F9" s="9">
        <f>D9*E9*12</f>
        <v>636913.728</v>
      </c>
      <c r="G9" s="10" t="s">
        <v>36</v>
      </c>
      <c r="H9" s="11">
        <f>57893.2+67509.73</f>
        <v>125402.93</v>
      </c>
      <c r="I9" s="7"/>
      <c r="J9" s="7" t="s">
        <v>138</v>
      </c>
      <c r="K9" s="7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27</v>
      </c>
      <c r="H10" s="11">
        <f>78390+15990.08</f>
        <v>94380.08</v>
      </c>
      <c r="I10" s="7"/>
      <c r="J10" s="7" t="s">
        <v>136</v>
      </c>
      <c r="K10" s="7"/>
    </row>
    <row r="11" spans="1:11" s="15" customFormat="1" ht="22.5" customHeight="1">
      <c r="A11" s="7"/>
      <c r="B11" s="7"/>
      <c r="C11" s="7"/>
      <c r="D11" s="7"/>
      <c r="E11" s="7"/>
      <c r="F11" s="9"/>
      <c r="G11" s="10" t="s">
        <v>82</v>
      </c>
      <c r="H11" s="11">
        <v>73183.5</v>
      </c>
      <c r="I11" s="7"/>
      <c r="J11" s="7" t="s">
        <v>137</v>
      </c>
      <c r="K11" s="7"/>
    </row>
    <row r="12" spans="1:11" s="15" customFormat="1" ht="22.5" customHeight="1">
      <c r="A12" s="7"/>
      <c r="B12" s="7"/>
      <c r="C12" s="7"/>
      <c r="D12" s="7"/>
      <c r="E12" s="7"/>
      <c r="F12" s="9"/>
      <c r="G12" s="10" t="s">
        <v>40</v>
      </c>
      <c r="H12" s="11">
        <v>16042</v>
      </c>
      <c r="I12" s="7"/>
      <c r="J12" s="7"/>
      <c r="K12" s="7"/>
    </row>
    <row r="13" spans="1:11" s="15" customFormat="1" ht="22.5" customHeight="1">
      <c r="A13" s="7"/>
      <c r="B13" s="7"/>
      <c r="C13" s="7"/>
      <c r="D13" s="7"/>
      <c r="E13" s="7"/>
      <c r="F13" s="9"/>
      <c r="G13" s="10" t="s">
        <v>38</v>
      </c>
      <c r="H13" s="11">
        <v>6000</v>
      </c>
      <c r="I13" s="7"/>
      <c r="J13" s="7"/>
      <c r="K13" s="7"/>
    </row>
    <row r="14" spans="1:11" s="15" customFormat="1" ht="22.5" customHeight="1">
      <c r="A14" s="7"/>
      <c r="B14" s="7"/>
      <c r="C14" s="7"/>
      <c r="D14" s="7"/>
      <c r="E14" s="7"/>
      <c r="F14" s="9"/>
      <c r="G14" s="10" t="s">
        <v>37</v>
      </c>
      <c r="H14" s="11">
        <v>2600</v>
      </c>
      <c r="I14" s="7"/>
      <c r="J14" s="7"/>
      <c r="K14" s="7"/>
    </row>
    <row r="15" spans="1:11" s="15" customFormat="1" ht="22.5" customHeight="1">
      <c r="A15" s="7"/>
      <c r="B15" s="7"/>
      <c r="C15" s="7"/>
      <c r="D15" s="7"/>
      <c r="E15" s="7"/>
      <c r="F15" s="9"/>
      <c r="G15" s="10" t="s">
        <v>145</v>
      </c>
      <c r="H15" s="11">
        <v>10000</v>
      </c>
      <c r="I15" s="7"/>
      <c r="J15" s="7"/>
      <c r="K15" s="7"/>
    </row>
    <row r="16" spans="1:11" s="15" customFormat="1" ht="22.5" customHeight="1">
      <c r="A16" s="7"/>
      <c r="B16" s="7"/>
      <c r="C16" s="7"/>
      <c r="D16" s="7"/>
      <c r="E16" s="7"/>
      <c r="F16" s="9"/>
      <c r="G16" s="10" t="s">
        <v>139</v>
      </c>
      <c r="H16" s="11">
        <v>8621.23</v>
      </c>
      <c r="I16" s="7" t="s">
        <v>146</v>
      </c>
      <c r="J16" s="7">
        <v>10</v>
      </c>
      <c r="K16" s="7"/>
    </row>
    <row r="17" spans="1:11" s="15" customFormat="1" ht="21.75" customHeight="1">
      <c r="A17" s="12"/>
      <c r="B17" s="12" t="s">
        <v>6</v>
      </c>
      <c r="C17" s="12"/>
      <c r="D17" s="12"/>
      <c r="E17" s="12"/>
      <c r="F17" s="13"/>
      <c r="G17" s="22"/>
      <c r="H17" s="16">
        <f>SUM(H9:H16)</f>
        <v>336229.74</v>
      </c>
      <c r="I17" s="22"/>
      <c r="J17" s="22"/>
      <c r="K17" s="22"/>
    </row>
    <row r="18" spans="1:11" s="15" customFormat="1" ht="27" customHeight="1" hidden="1">
      <c r="A18" s="25"/>
      <c r="B18" s="32" t="s">
        <v>71</v>
      </c>
      <c r="C18" s="32" t="s">
        <v>86</v>
      </c>
      <c r="D18" s="32"/>
      <c r="E18" s="34"/>
      <c r="F18" s="32"/>
      <c r="G18" s="32"/>
      <c r="H18" s="32"/>
      <c r="I18" s="32">
        <v>1000</v>
      </c>
      <c r="J18" s="32"/>
      <c r="K18" s="3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3:8" ht="11.25">
      <c r="C32" s="1"/>
      <c r="D32" s="1"/>
      <c r="E32" s="1"/>
      <c r="F32" s="1"/>
      <c r="G32" s="1"/>
      <c r="H32" s="1"/>
    </row>
  </sheetData>
  <sheetProtection/>
  <mergeCells count="1"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7">
      <selection activeCell="H10" sqref="H10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7"/>
      <c r="J7" s="27"/>
      <c r="K7" s="27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3.25" customHeight="1">
      <c r="A9" s="7">
        <v>1</v>
      </c>
      <c r="B9" s="7" t="s">
        <v>3</v>
      </c>
      <c r="C9" s="7">
        <v>24</v>
      </c>
      <c r="D9" s="7">
        <v>2.64</v>
      </c>
      <c r="E9" s="7">
        <v>19798.4</v>
      </c>
      <c r="F9" s="9">
        <f>D9*E9*12</f>
        <v>627213.312</v>
      </c>
      <c r="G9" s="10" t="s">
        <v>27</v>
      </c>
      <c r="H9" s="11">
        <v>52001</v>
      </c>
      <c r="I9" s="7" t="s">
        <v>33</v>
      </c>
      <c r="J9" s="7">
        <v>400</v>
      </c>
      <c r="K9" s="7"/>
    </row>
    <row r="10" spans="1:11" s="15" customFormat="1" ht="23.25" customHeight="1">
      <c r="A10" s="7"/>
      <c r="B10" s="7"/>
      <c r="C10" s="7"/>
      <c r="D10" s="7"/>
      <c r="E10" s="7"/>
      <c r="F10" s="9"/>
      <c r="G10" s="10" t="s">
        <v>32</v>
      </c>
      <c r="H10" s="11">
        <v>45727</v>
      </c>
      <c r="I10" s="7"/>
      <c r="J10" s="7" t="s">
        <v>127</v>
      </c>
      <c r="K10" s="7"/>
    </row>
    <row r="11" spans="1:11" s="15" customFormat="1" ht="23.25" customHeight="1">
      <c r="A11" s="7"/>
      <c r="B11" s="7"/>
      <c r="C11" s="7"/>
      <c r="D11" s="7"/>
      <c r="E11" s="7"/>
      <c r="F11" s="9"/>
      <c r="G11" s="10" t="s">
        <v>23</v>
      </c>
      <c r="H11" s="11">
        <v>103595.68</v>
      </c>
      <c r="I11" s="7" t="s">
        <v>34</v>
      </c>
      <c r="J11" s="7">
        <v>135</v>
      </c>
      <c r="K11" s="7"/>
    </row>
    <row r="12" spans="1:11" s="15" customFormat="1" ht="23.25" customHeight="1">
      <c r="A12" s="7"/>
      <c r="B12" s="7"/>
      <c r="C12" s="7"/>
      <c r="D12" s="7"/>
      <c r="E12" s="7"/>
      <c r="F12" s="9"/>
      <c r="G12" s="10" t="s">
        <v>25</v>
      </c>
      <c r="H12" s="11">
        <v>34994</v>
      </c>
      <c r="I12" s="7" t="s">
        <v>34</v>
      </c>
      <c r="J12" s="7">
        <v>255</v>
      </c>
      <c r="K12" s="7"/>
    </row>
    <row r="13" spans="1:11" s="15" customFormat="1" ht="23.25" customHeight="1">
      <c r="A13" s="7"/>
      <c r="B13" s="7"/>
      <c r="C13" s="7"/>
      <c r="D13" s="7"/>
      <c r="E13" s="7"/>
      <c r="F13" s="9"/>
      <c r="G13" s="10" t="s">
        <v>24</v>
      </c>
      <c r="H13" s="11">
        <v>22883.2</v>
      </c>
      <c r="I13" s="7" t="s">
        <v>34</v>
      </c>
      <c r="J13" s="7">
        <v>44</v>
      </c>
      <c r="K13" s="7"/>
    </row>
    <row r="14" spans="1:11" s="15" customFormat="1" ht="23.25" customHeight="1">
      <c r="A14" s="7"/>
      <c r="B14" s="7"/>
      <c r="C14" s="7"/>
      <c r="D14" s="7"/>
      <c r="E14" s="7"/>
      <c r="F14" s="9"/>
      <c r="G14" s="10" t="s">
        <v>22</v>
      </c>
      <c r="H14" s="11">
        <v>60551.93</v>
      </c>
      <c r="I14" s="7" t="s">
        <v>140</v>
      </c>
      <c r="J14" s="7" t="s">
        <v>141</v>
      </c>
      <c r="K14" s="7"/>
    </row>
    <row r="15" spans="1:11" s="15" customFormat="1" ht="23.25" customHeight="1">
      <c r="A15" s="7"/>
      <c r="B15" s="7"/>
      <c r="C15" s="7"/>
      <c r="D15" s="7"/>
      <c r="E15" s="7"/>
      <c r="F15" s="9"/>
      <c r="G15" s="10" t="s">
        <v>142</v>
      </c>
      <c r="H15" s="11">
        <v>10000</v>
      </c>
      <c r="I15" s="7"/>
      <c r="J15" s="7"/>
      <c r="K15" s="7"/>
    </row>
    <row r="16" spans="1:11" s="15" customFormat="1" ht="23.25" customHeight="1">
      <c r="A16" s="7"/>
      <c r="B16" s="7"/>
      <c r="C16" s="7"/>
      <c r="D16" s="7"/>
      <c r="E16" s="7"/>
      <c r="F16" s="9"/>
      <c r="G16" s="10" t="s">
        <v>143</v>
      </c>
      <c r="H16" s="11">
        <v>6000</v>
      </c>
      <c r="I16" s="7"/>
      <c r="J16" s="7"/>
      <c r="K16" s="7"/>
    </row>
    <row r="17" spans="1:11" s="15" customFormat="1" ht="23.25" customHeight="1">
      <c r="A17" s="7"/>
      <c r="B17" s="7"/>
      <c r="C17" s="7"/>
      <c r="D17" s="7"/>
      <c r="E17" s="7"/>
      <c r="F17" s="9"/>
      <c r="G17" s="10" t="s">
        <v>40</v>
      </c>
      <c r="H17" s="11">
        <v>15616</v>
      </c>
      <c r="I17" s="7"/>
      <c r="J17" s="7"/>
      <c r="K17" s="7"/>
    </row>
    <row r="18" spans="1:11" s="15" customFormat="1" ht="23.25" customHeight="1">
      <c r="A18" s="7"/>
      <c r="B18" s="7"/>
      <c r="C18" s="7"/>
      <c r="D18" s="7"/>
      <c r="E18" s="7"/>
      <c r="F18" s="9"/>
      <c r="G18" s="10" t="s">
        <v>39</v>
      </c>
      <c r="H18" s="11">
        <v>30618.4</v>
      </c>
      <c r="I18" s="7"/>
      <c r="J18" s="7" t="s">
        <v>144</v>
      </c>
      <c r="K18" s="7"/>
    </row>
    <row r="19" spans="1:11" s="15" customFormat="1" ht="23.25" customHeight="1">
      <c r="A19" s="7"/>
      <c r="B19" s="7"/>
      <c r="C19" s="7"/>
      <c r="D19" s="7"/>
      <c r="E19" s="7"/>
      <c r="F19" s="9"/>
      <c r="G19" s="10" t="s">
        <v>37</v>
      </c>
      <c r="H19" s="11">
        <v>2600</v>
      </c>
      <c r="I19" s="7"/>
      <c r="J19" s="7"/>
      <c r="K19" s="7"/>
    </row>
    <row r="20" spans="1:11" s="15" customFormat="1" ht="23.25" customHeight="1">
      <c r="A20" s="12"/>
      <c r="B20" s="12" t="s">
        <v>6</v>
      </c>
      <c r="C20" s="12"/>
      <c r="D20" s="12"/>
      <c r="E20" s="12"/>
      <c r="F20" s="13"/>
      <c r="G20" s="22"/>
      <c r="H20" s="16">
        <f>SUM(H9:H19)</f>
        <v>384587.21</v>
      </c>
      <c r="I20" s="22"/>
      <c r="J20" s="22"/>
      <c r="K20" s="22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90" zoomScaleNormal="90" zoomScalePageLayoutView="0" workbookViewId="0" topLeftCell="A4">
      <selection activeCell="H13" sqref="H13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47" t="s">
        <v>42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7"/>
      <c r="J7" s="27"/>
      <c r="K7" s="27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3</v>
      </c>
      <c r="C9" s="7">
        <v>28</v>
      </c>
      <c r="D9" s="7">
        <v>2.64</v>
      </c>
      <c r="E9" s="7">
        <v>17587.7</v>
      </c>
      <c r="F9" s="9">
        <f>D9*E9*12</f>
        <v>557178.3360000001</v>
      </c>
      <c r="G9" s="15" t="s">
        <v>22</v>
      </c>
      <c r="H9" s="11">
        <v>29568.01</v>
      </c>
      <c r="I9" s="7"/>
      <c r="J9" s="26"/>
      <c r="K9" s="24"/>
    </row>
    <row r="10" spans="1:11" s="15" customFormat="1" ht="26.25" customHeight="1">
      <c r="A10" s="7"/>
      <c r="B10" s="7"/>
      <c r="C10" s="7"/>
      <c r="D10" s="7"/>
      <c r="E10" s="7"/>
      <c r="F10" s="9"/>
      <c r="G10" s="10" t="s">
        <v>27</v>
      </c>
      <c r="H10" s="11">
        <v>5590</v>
      </c>
      <c r="I10" s="7"/>
      <c r="J10" s="26"/>
      <c r="K10" s="24"/>
    </row>
    <row r="11" spans="1:11" s="15" customFormat="1" ht="26.25" customHeight="1">
      <c r="A11" s="7"/>
      <c r="B11" s="7"/>
      <c r="C11" s="7"/>
      <c r="D11" s="7"/>
      <c r="E11" s="7"/>
      <c r="F11" s="9"/>
      <c r="G11" s="10" t="s">
        <v>99</v>
      </c>
      <c r="H11" s="11">
        <v>45339.2</v>
      </c>
      <c r="I11" s="7"/>
      <c r="J11" s="26"/>
      <c r="K11" s="24"/>
    </row>
    <row r="12" spans="1:11" s="15" customFormat="1" ht="26.25" customHeight="1">
      <c r="A12" s="7"/>
      <c r="B12" s="7"/>
      <c r="C12" s="7"/>
      <c r="D12" s="7"/>
      <c r="E12" s="7"/>
      <c r="F12" s="9"/>
      <c r="G12" s="10" t="s">
        <v>24</v>
      </c>
      <c r="H12" s="11">
        <v>230285.4</v>
      </c>
      <c r="I12" s="7" t="s">
        <v>34</v>
      </c>
      <c r="J12" s="26">
        <v>365</v>
      </c>
      <c r="K12" s="24"/>
    </row>
    <row r="13" spans="1:11" s="15" customFormat="1" ht="26.25" customHeight="1">
      <c r="A13" s="7"/>
      <c r="B13" s="7"/>
      <c r="C13" s="7"/>
      <c r="D13" s="7"/>
      <c r="E13" s="7"/>
      <c r="F13" s="9"/>
      <c r="G13" s="10" t="s">
        <v>40</v>
      </c>
      <c r="H13" s="11">
        <v>16559</v>
      </c>
      <c r="I13" s="7"/>
      <c r="J13" s="26"/>
      <c r="K13" s="24"/>
    </row>
    <row r="14" spans="1:11" s="15" customFormat="1" ht="26.25" customHeight="1">
      <c r="A14" s="7"/>
      <c r="B14" s="7"/>
      <c r="C14" s="7"/>
      <c r="D14" s="7"/>
      <c r="E14" s="7"/>
      <c r="F14" s="9"/>
      <c r="G14" s="10" t="s">
        <v>38</v>
      </c>
      <c r="H14" s="11">
        <v>16000</v>
      </c>
      <c r="I14" s="7"/>
      <c r="J14" s="26"/>
      <c r="K14" s="24"/>
    </row>
    <row r="15" spans="1:11" s="15" customFormat="1" ht="26.25" customHeight="1">
      <c r="A15" s="7"/>
      <c r="B15" s="7"/>
      <c r="C15" s="7"/>
      <c r="D15" s="7"/>
      <c r="E15" s="7"/>
      <c r="F15" s="9"/>
      <c r="G15" s="10" t="s">
        <v>142</v>
      </c>
      <c r="H15" s="11">
        <v>10000</v>
      </c>
      <c r="I15" s="7"/>
      <c r="J15" s="26"/>
      <c r="K15" s="24"/>
    </row>
    <row r="16" spans="1:11" s="15" customFormat="1" ht="26.25" customHeight="1">
      <c r="A16" s="7"/>
      <c r="B16" s="7"/>
      <c r="C16" s="7"/>
      <c r="D16" s="7"/>
      <c r="E16" s="7"/>
      <c r="F16" s="9"/>
      <c r="G16" s="10" t="s">
        <v>37</v>
      </c>
      <c r="H16" s="11">
        <v>2600</v>
      </c>
      <c r="I16" s="7"/>
      <c r="J16" s="26"/>
      <c r="K16" s="24"/>
    </row>
    <row r="17" spans="1:11" s="15" customFormat="1" ht="26.25" customHeight="1">
      <c r="A17" s="12"/>
      <c r="B17" s="12" t="s">
        <v>6</v>
      </c>
      <c r="C17" s="12"/>
      <c r="D17" s="12"/>
      <c r="E17" s="12"/>
      <c r="F17" s="13"/>
      <c r="G17" s="22"/>
      <c r="H17" s="16">
        <f>SUM(H9:H16)</f>
        <v>355941.61</v>
      </c>
      <c r="I17" s="22"/>
      <c r="J17" s="22"/>
      <c r="K17" s="2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3:8" ht="11.25">
      <c r="C32" s="1"/>
      <c r="D32" s="1"/>
      <c r="E32" s="1"/>
      <c r="F32" s="1"/>
      <c r="G32" s="1"/>
      <c r="H32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H15" sqref="H15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7"/>
      <c r="J7" s="27"/>
      <c r="K7" s="27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3</v>
      </c>
      <c r="C9" s="7">
        <v>30</v>
      </c>
      <c r="D9" s="7">
        <v>2.64</v>
      </c>
      <c r="E9" s="7">
        <v>3682.1</v>
      </c>
      <c r="F9" s="9">
        <f>D9*E9*12</f>
        <v>116648.92800000001</v>
      </c>
      <c r="G9" s="10" t="s">
        <v>30</v>
      </c>
      <c r="H9" s="11">
        <v>182074</v>
      </c>
      <c r="I9" s="7" t="s">
        <v>34</v>
      </c>
      <c r="J9" s="26">
        <v>810</v>
      </c>
      <c r="K9" s="24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25</v>
      </c>
      <c r="H10" s="11">
        <v>16550</v>
      </c>
      <c r="I10" s="7" t="s">
        <v>34</v>
      </c>
      <c r="J10" s="26">
        <v>110</v>
      </c>
      <c r="K10" s="24"/>
    </row>
    <row r="11" spans="1:11" s="15" customFormat="1" ht="22.5" customHeight="1">
      <c r="A11" s="7"/>
      <c r="B11" s="7"/>
      <c r="C11" s="7"/>
      <c r="D11" s="7"/>
      <c r="E11" s="7"/>
      <c r="F11" s="9"/>
      <c r="G11" s="10" t="s">
        <v>40</v>
      </c>
      <c r="H11" s="11">
        <v>3592</v>
      </c>
      <c r="I11" s="7"/>
      <c r="J11" s="26"/>
      <c r="K11" s="24"/>
    </row>
    <row r="12" spans="1:11" s="15" customFormat="1" ht="22.5" customHeight="1">
      <c r="A12" s="7"/>
      <c r="B12" s="7"/>
      <c r="C12" s="7"/>
      <c r="D12" s="7"/>
      <c r="E12" s="7"/>
      <c r="F12" s="9"/>
      <c r="G12" s="10" t="s">
        <v>38</v>
      </c>
      <c r="H12" s="11">
        <v>2000</v>
      </c>
      <c r="I12" s="7"/>
      <c r="J12" s="26"/>
      <c r="K12" s="24"/>
    </row>
    <row r="13" spans="1:11" s="15" customFormat="1" ht="22.5" customHeight="1">
      <c r="A13" s="7"/>
      <c r="B13" s="7"/>
      <c r="C13" s="7"/>
      <c r="D13" s="7"/>
      <c r="E13" s="7"/>
      <c r="F13" s="9"/>
      <c r="G13" s="10" t="s">
        <v>145</v>
      </c>
      <c r="H13" s="11">
        <v>5000</v>
      </c>
      <c r="I13" s="7"/>
      <c r="J13" s="26"/>
      <c r="K13" s="24"/>
    </row>
    <row r="14" spans="1:11" s="15" customFormat="1" ht="22.5" customHeight="1">
      <c r="A14" s="7"/>
      <c r="B14" s="7"/>
      <c r="C14" s="7"/>
      <c r="D14" s="7"/>
      <c r="E14" s="7"/>
      <c r="F14" s="9"/>
      <c r="G14" s="10" t="s">
        <v>111</v>
      </c>
      <c r="H14" s="11">
        <v>21945.88</v>
      </c>
      <c r="I14" s="7" t="s">
        <v>33</v>
      </c>
      <c r="J14" s="26">
        <v>19</v>
      </c>
      <c r="K14" s="24"/>
    </row>
    <row r="15" spans="1:11" s="15" customFormat="1" ht="26.25" customHeight="1">
      <c r="A15" s="12"/>
      <c r="B15" s="12" t="s">
        <v>6</v>
      </c>
      <c r="C15" s="12"/>
      <c r="D15" s="12"/>
      <c r="E15" s="12"/>
      <c r="F15" s="13"/>
      <c r="G15" s="22"/>
      <c r="H15" s="16">
        <f>SUM(H9:H14)</f>
        <v>231161.88</v>
      </c>
      <c r="I15" s="22"/>
      <c r="J15" s="22"/>
      <c r="K15" s="22"/>
    </row>
    <row r="16" spans="2:8" ht="11.25">
      <c r="B16" s="1"/>
      <c r="C16" s="1"/>
      <c r="D16" s="1"/>
      <c r="E16" s="1"/>
      <c r="F16" s="1"/>
      <c r="G16" s="1"/>
      <c r="H16" s="1"/>
    </row>
    <row r="17" spans="2:8" ht="11.25">
      <c r="B17" s="1"/>
      <c r="C17" s="1"/>
      <c r="D17" s="1"/>
      <c r="E17" s="1"/>
      <c r="F17" s="1"/>
      <c r="G17" s="1"/>
      <c r="H17" s="1"/>
    </row>
    <row r="18" spans="2:8" ht="11.25">
      <c r="B18" s="1"/>
      <c r="C18" s="1"/>
      <c r="D18" s="1"/>
      <c r="E18" s="1"/>
      <c r="F18" s="1"/>
      <c r="G18" s="1"/>
      <c r="H18" s="1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7">
      <selection activeCell="H15" sqref="H15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7"/>
      <c r="J7" s="27"/>
      <c r="K7" s="27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1.75" customHeight="1">
      <c r="A9" s="7">
        <v>1</v>
      </c>
      <c r="B9" s="7" t="s">
        <v>3</v>
      </c>
      <c r="C9" s="17" t="s">
        <v>5</v>
      </c>
      <c r="D9" s="7">
        <v>2.64</v>
      </c>
      <c r="E9" s="7">
        <v>3676.1</v>
      </c>
      <c r="F9" s="9">
        <f>D9*E9*12</f>
        <v>116458.848</v>
      </c>
      <c r="G9" s="10" t="s">
        <v>30</v>
      </c>
      <c r="H9" s="11">
        <v>205603</v>
      </c>
      <c r="I9" s="7" t="s">
        <v>34</v>
      </c>
      <c r="J9" s="26">
        <v>826</v>
      </c>
      <c r="K9" s="24"/>
    </row>
    <row r="10" spans="1:11" s="15" customFormat="1" ht="21.75" customHeight="1">
      <c r="A10" s="7"/>
      <c r="B10" s="7"/>
      <c r="C10" s="17"/>
      <c r="D10" s="7"/>
      <c r="E10" s="7"/>
      <c r="F10" s="9"/>
      <c r="G10" s="10" t="s">
        <v>31</v>
      </c>
      <c r="H10" s="11">
        <v>2210.33</v>
      </c>
      <c r="I10" s="7" t="s">
        <v>33</v>
      </c>
      <c r="J10" s="26">
        <v>17</v>
      </c>
      <c r="K10" s="24"/>
    </row>
    <row r="11" spans="1:11" s="15" customFormat="1" ht="21.75" customHeight="1">
      <c r="A11" s="7"/>
      <c r="B11" s="7"/>
      <c r="C11" s="17"/>
      <c r="D11" s="7"/>
      <c r="E11" s="7"/>
      <c r="F11" s="9"/>
      <c r="G11" s="10" t="s">
        <v>25</v>
      </c>
      <c r="H11" s="11">
        <v>21344</v>
      </c>
      <c r="I11" s="7" t="s">
        <v>34</v>
      </c>
      <c r="J11" s="26">
        <v>120</v>
      </c>
      <c r="K11" s="24"/>
    </row>
    <row r="12" spans="1:11" s="15" customFormat="1" ht="21.75" customHeight="1">
      <c r="A12" s="7"/>
      <c r="B12" s="7"/>
      <c r="C12" s="17"/>
      <c r="D12" s="7"/>
      <c r="E12" s="7"/>
      <c r="F12" s="9"/>
      <c r="G12" s="10" t="s">
        <v>40</v>
      </c>
      <c r="H12" s="11">
        <v>2698</v>
      </c>
      <c r="I12" s="7"/>
      <c r="J12" s="26"/>
      <c r="K12" s="24"/>
    </row>
    <row r="13" spans="1:11" s="15" customFormat="1" ht="21.75" customHeight="1">
      <c r="A13" s="7"/>
      <c r="B13" s="7"/>
      <c r="C13" s="17"/>
      <c r="D13" s="7"/>
      <c r="E13" s="7"/>
      <c r="F13" s="9"/>
      <c r="G13" s="10" t="s">
        <v>38</v>
      </c>
      <c r="H13" s="11">
        <v>2000</v>
      </c>
      <c r="I13" s="7"/>
      <c r="J13" s="26"/>
      <c r="K13" s="24"/>
    </row>
    <row r="14" spans="1:11" s="15" customFormat="1" ht="21.75" customHeight="1">
      <c r="A14" s="7"/>
      <c r="B14" s="7"/>
      <c r="C14" s="17"/>
      <c r="D14" s="7"/>
      <c r="E14" s="7"/>
      <c r="F14" s="9"/>
      <c r="G14" s="10" t="s">
        <v>142</v>
      </c>
      <c r="H14" s="11">
        <v>5000</v>
      </c>
      <c r="I14" s="7"/>
      <c r="J14" s="26"/>
      <c r="K14" s="24"/>
    </row>
    <row r="15" spans="1:11" s="15" customFormat="1" ht="26.25" customHeight="1">
      <c r="A15" s="12"/>
      <c r="B15" s="12" t="s">
        <v>6</v>
      </c>
      <c r="C15" s="18"/>
      <c r="D15" s="12"/>
      <c r="E15" s="12"/>
      <c r="F15" s="13"/>
      <c r="G15" s="22"/>
      <c r="H15" s="14">
        <f>SUM(H9:H14)</f>
        <v>238855.33</v>
      </c>
      <c r="I15" s="22"/>
      <c r="J15" s="22"/>
      <c r="K15" s="22"/>
    </row>
    <row r="16" spans="2:8" ht="11.25">
      <c r="B16" s="1"/>
      <c r="C16" s="1"/>
      <c r="D16" s="1"/>
      <c r="E16" s="1"/>
      <c r="F16" s="1"/>
      <c r="G16" s="1"/>
      <c r="H16" s="1"/>
    </row>
    <row r="17" spans="2:8" ht="11.25">
      <c r="B17" s="1"/>
      <c r="C17" s="1"/>
      <c r="D17" s="1"/>
      <c r="E17" s="1"/>
      <c r="F17" s="1"/>
      <c r="G17" s="1"/>
      <c r="H17" s="1"/>
    </row>
    <row r="18" spans="2:8" ht="11.25">
      <c r="B18" s="1"/>
      <c r="C18" s="1"/>
      <c r="D18" s="1"/>
      <c r="E18" s="1"/>
      <c r="F18" s="1"/>
      <c r="G18" s="1"/>
      <c r="H18" s="1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4">
      <selection activeCell="G30" sqref="G30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21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7"/>
      <c r="J7" s="27"/>
      <c r="K7" s="27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3</v>
      </c>
      <c r="C9" s="7">
        <v>36</v>
      </c>
      <c r="D9" s="7">
        <v>2.64</v>
      </c>
      <c r="E9" s="7">
        <v>14944.7</v>
      </c>
      <c r="F9" s="9">
        <f>D9*E9*12</f>
        <v>473448.096</v>
      </c>
      <c r="G9" s="10" t="s">
        <v>20</v>
      </c>
      <c r="H9" s="11">
        <v>282411</v>
      </c>
      <c r="I9" s="7"/>
      <c r="J9" s="26" t="s">
        <v>26</v>
      </c>
      <c r="K9" s="24"/>
    </row>
    <row r="10" spans="1:11" s="15" customFormat="1" ht="22.5" customHeight="1">
      <c r="A10" s="7"/>
      <c r="B10" s="7"/>
      <c r="C10" s="7"/>
      <c r="D10" s="7"/>
      <c r="E10" s="7"/>
      <c r="F10" s="9"/>
      <c r="G10" s="10" t="s">
        <v>28</v>
      </c>
      <c r="H10" s="11">
        <v>159555</v>
      </c>
      <c r="I10" s="7"/>
      <c r="J10" s="26" t="s">
        <v>29</v>
      </c>
      <c r="K10" s="24"/>
    </row>
    <row r="11" spans="1:11" s="15" customFormat="1" ht="22.5" customHeight="1">
      <c r="A11" s="7"/>
      <c r="B11" s="7"/>
      <c r="C11" s="7"/>
      <c r="D11" s="7"/>
      <c r="E11" s="7"/>
      <c r="F11" s="9"/>
      <c r="G11" s="10" t="s">
        <v>25</v>
      </c>
      <c r="H11" s="11">
        <v>59706.4</v>
      </c>
      <c r="I11" s="7" t="s">
        <v>34</v>
      </c>
      <c r="J11" s="26">
        <v>436</v>
      </c>
      <c r="K11" s="24"/>
    </row>
    <row r="12" spans="1:11" s="15" customFormat="1" ht="22.5" customHeight="1">
      <c r="A12" s="7"/>
      <c r="B12" s="7"/>
      <c r="C12" s="7"/>
      <c r="D12" s="7"/>
      <c r="E12" s="7"/>
      <c r="F12" s="9"/>
      <c r="G12" s="10" t="s">
        <v>27</v>
      </c>
      <c r="H12" s="11">
        <f>34320.39+16120</f>
        <v>50440.39</v>
      </c>
      <c r="I12" s="7" t="s">
        <v>146</v>
      </c>
      <c r="J12" s="26">
        <v>388</v>
      </c>
      <c r="K12" s="24"/>
    </row>
    <row r="13" spans="1:11" s="15" customFormat="1" ht="22.5" customHeight="1">
      <c r="A13" s="7"/>
      <c r="B13" s="7"/>
      <c r="C13" s="7"/>
      <c r="D13" s="7"/>
      <c r="E13" s="7"/>
      <c r="F13" s="9"/>
      <c r="G13" s="10" t="s">
        <v>40</v>
      </c>
      <c r="H13" s="11">
        <v>13131</v>
      </c>
      <c r="I13" s="7"/>
      <c r="J13" s="26"/>
      <c r="K13" s="24"/>
    </row>
    <row r="14" spans="1:11" s="15" customFormat="1" ht="22.5" customHeight="1">
      <c r="A14" s="7"/>
      <c r="B14" s="7"/>
      <c r="C14" s="7"/>
      <c r="D14" s="7"/>
      <c r="E14" s="7"/>
      <c r="F14" s="9"/>
      <c r="G14" s="10" t="s">
        <v>142</v>
      </c>
      <c r="H14" s="11">
        <v>5000</v>
      </c>
      <c r="I14" s="7"/>
      <c r="J14" s="26"/>
      <c r="K14" s="24"/>
    </row>
    <row r="15" spans="1:11" s="15" customFormat="1" ht="22.5" customHeight="1">
      <c r="A15" s="7"/>
      <c r="B15" s="7"/>
      <c r="C15" s="7"/>
      <c r="D15" s="7"/>
      <c r="E15" s="7"/>
      <c r="F15" s="9"/>
      <c r="G15" s="10" t="s">
        <v>38</v>
      </c>
      <c r="H15" s="11">
        <v>8000</v>
      </c>
      <c r="I15" s="7"/>
      <c r="J15" s="26"/>
      <c r="K15" s="24"/>
    </row>
    <row r="16" spans="1:11" s="15" customFormat="1" ht="22.5" customHeight="1">
      <c r="A16" s="7"/>
      <c r="B16" s="7"/>
      <c r="C16" s="7"/>
      <c r="D16" s="7"/>
      <c r="E16" s="7"/>
      <c r="F16" s="9"/>
      <c r="G16" s="10" t="s">
        <v>147</v>
      </c>
      <c r="H16" s="11">
        <v>8083.03</v>
      </c>
      <c r="I16" s="7"/>
      <c r="J16" s="26"/>
      <c r="K16" s="24"/>
    </row>
    <row r="17" spans="1:11" s="15" customFormat="1" ht="26.25" customHeight="1">
      <c r="A17" s="12"/>
      <c r="B17" s="12" t="s">
        <v>6</v>
      </c>
      <c r="C17" s="12"/>
      <c r="D17" s="12"/>
      <c r="E17" s="12"/>
      <c r="F17" s="13"/>
      <c r="G17" s="22"/>
      <c r="H17" s="16">
        <f>SUM(H9:H16)</f>
        <v>586326.8200000001</v>
      </c>
      <c r="I17" s="22"/>
      <c r="J17" s="22"/>
      <c r="K17" s="22"/>
    </row>
    <row r="18" spans="2:8" ht="11.25">
      <c r="B18" s="1"/>
      <c r="C18" s="1"/>
      <c r="D18" s="1"/>
      <c r="E18" s="1"/>
      <c r="F18" s="1"/>
      <c r="G18" s="1"/>
      <c r="H18" s="1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Layout" zoomScale="80" zoomScaleNormal="70" zoomScalePageLayoutView="80" workbookViewId="0" topLeftCell="B13">
      <selection activeCell="K12" sqref="K12"/>
    </sheetView>
  </sheetViews>
  <sheetFormatPr defaultColWidth="9.00390625" defaultRowHeight="12.75"/>
  <cols>
    <col min="1" max="1" width="3.25390625" style="29" bestFit="1" customWidth="1"/>
    <col min="2" max="2" width="12.75390625" style="29" customWidth="1"/>
    <col min="3" max="3" width="39.125" style="29" customWidth="1"/>
    <col min="4" max="4" width="7.00390625" style="29" customWidth="1"/>
    <col min="5" max="5" width="8.625" style="29" customWidth="1"/>
    <col min="6" max="6" width="13.75390625" style="29" customWidth="1"/>
    <col min="7" max="7" width="8.625" style="29" customWidth="1"/>
    <col min="8" max="8" width="13.875" style="29" customWidth="1"/>
    <col min="9" max="9" width="8.75390625" style="29" customWidth="1"/>
    <col min="10" max="10" width="14.00390625" style="29" customWidth="1"/>
    <col min="11" max="11" width="9.25390625" style="29" customWidth="1"/>
    <col min="12" max="12" width="12.00390625" style="29" customWidth="1"/>
    <col min="13" max="13" width="17.625" style="29" customWidth="1"/>
    <col min="14" max="16384" width="9.125" style="29" customWidth="1"/>
  </cols>
  <sheetData>
    <row r="1" spans="9:12" ht="14.25" customHeight="1">
      <c r="I1" s="48" t="s">
        <v>15</v>
      </c>
      <c r="J1" s="48"/>
      <c r="K1" s="48"/>
      <c r="L1" s="48"/>
    </row>
    <row r="2" spans="9:12" ht="15.75" customHeight="1">
      <c r="I2" s="48" t="s">
        <v>43</v>
      </c>
      <c r="J2" s="48"/>
      <c r="K2" s="48"/>
      <c r="L2" s="48"/>
    </row>
    <row r="3" spans="9:12" ht="15" customHeight="1">
      <c r="I3" s="48" t="s">
        <v>44</v>
      </c>
      <c r="J3" s="48"/>
      <c r="K3" s="48"/>
      <c r="L3" s="48"/>
    </row>
    <row r="4" spans="9:12" ht="15.75" customHeight="1">
      <c r="I4" s="48" t="s">
        <v>45</v>
      </c>
      <c r="J4" s="48"/>
      <c r="K4" s="48"/>
      <c r="L4" s="48"/>
    </row>
    <row r="5" ht="15" customHeight="1"/>
    <row r="6" spans="1:12" ht="35.25" customHeight="1">
      <c r="A6" s="49" t="s">
        <v>46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6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0" t="s">
        <v>47</v>
      </c>
    </row>
    <row r="8" spans="1:13" ht="15.75" customHeight="1">
      <c r="A8" s="50" t="s">
        <v>48</v>
      </c>
      <c r="B8" s="50" t="s">
        <v>49</v>
      </c>
      <c r="C8" s="50" t="s">
        <v>50</v>
      </c>
      <c r="D8" s="50" t="s">
        <v>51</v>
      </c>
      <c r="E8" s="50" t="s">
        <v>52</v>
      </c>
      <c r="F8" s="50"/>
      <c r="G8" s="50"/>
      <c r="H8" s="50"/>
      <c r="I8" s="50" t="s">
        <v>53</v>
      </c>
      <c r="J8" s="50"/>
      <c r="K8" s="50"/>
      <c r="L8" s="50"/>
      <c r="M8" s="29" t="s">
        <v>54</v>
      </c>
    </row>
    <row r="9" spans="1:12" ht="29.25" customHeight="1">
      <c r="A9" s="50"/>
      <c r="B9" s="50"/>
      <c r="C9" s="50"/>
      <c r="D9" s="50"/>
      <c r="E9" s="50" t="s">
        <v>55</v>
      </c>
      <c r="F9" s="50"/>
      <c r="G9" s="50" t="s">
        <v>56</v>
      </c>
      <c r="H9" s="50"/>
      <c r="I9" s="50" t="s">
        <v>57</v>
      </c>
      <c r="J9" s="50"/>
      <c r="K9" s="50" t="s">
        <v>58</v>
      </c>
      <c r="L9" s="50"/>
    </row>
    <row r="10" spans="1:12" ht="18" customHeight="1">
      <c r="A10" s="50"/>
      <c r="B10" s="50"/>
      <c r="C10" s="50"/>
      <c r="D10" s="50"/>
      <c r="E10" s="32" t="s">
        <v>59</v>
      </c>
      <c r="F10" s="32" t="s">
        <v>60</v>
      </c>
      <c r="G10" s="32" t="s">
        <v>59</v>
      </c>
      <c r="H10" s="32" t="s">
        <v>60</v>
      </c>
      <c r="I10" s="32" t="s">
        <v>59</v>
      </c>
      <c r="J10" s="32" t="s">
        <v>60</v>
      </c>
      <c r="K10" s="32" t="s">
        <v>59</v>
      </c>
      <c r="L10" s="32" t="s">
        <v>60</v>
      </c>
    </row>
    <row r="11" spans="1:13" ht="21" customHeight="1">
      <c r="A11" s="51">
        <v>1</v>
      </c>
      <c r="B11" s="51" t="s">
        <v>61</v>
      </c>
      <c r="C11" s="32" t="s">
        <v>62</v>
      </c>
      <c r="D11" s="32" t="s">
        <v>34</v>
      </c>
      <c r="E11" s="33">
        <v>470</v>
      </c>
      <c r="F11" s="34">
        <v>300000</v>
      </c>
      <c r="G11" s="32"/>
      <c r="H11" s="32"/>
      <c r="I11" s="32">
        <v>1985</v>
      </c>
      <c r="J11" s="32">
        <f>138586.45+314722.84+304149.3+200403.58+278480+58874.2</f>
        <v>1295216.3699999999</v>
      </c>
      <c r="K11" s="32">
        <v>130</v>
      </c>
      <c r="L11" s="32">
        <v>58874.22</v>
      </c>
      <c r="M11" s="29" t="s">
        <v>63</v>
      </c>
    </row>
    <row r="12" spans="1:13" ht="28.5" customHeight="1">
      <c r="A12" s="52"/>
      <c r="B12" s="52"/>
      <c r="C12" s="32" t="s">
        <v>64</v>
      </c>
      <c r="D12" s="32" t="s">
        <v>65</v>
      </c>
      <c r="E12" s="32">
        <v>180</v>
      </c>
      <c r="F12" s="34">
        <v>112000</v>
      </c>
      <c r="G12" s="32"/>
      <c r="H12" s="32"/>
      <c r="I12" s="32">
        <v>22</v>
      </c>
      <c r="J12" s="32">
        <v>12214.53</v>
      </c>
      <c r="K12" s="32"/>
      <c r="L12" s="32"/>
      <c r="M12" s="29" t="s">
        <v>66</v>
      </c>
    </row>
    <row r="13" spans="1:12" ht="30" customHeight="1">
      <c r="A13" s="52"/>
      <c r="B13" s="52"/>
      <c r="C13" s="32" t="s">
        <v>67</v>
      </c>
      <c r="D13" s="32" t="s">
        <v>34</v>
      </c>
      <c r="E13" s="32">
        <v>63</v>
      </c>
      <c r="F13" s="34">
        <v>40031.85</v>
      </c>
      <c r="G13" s="32"/>
      <c r="H13" s="32"/>
      <c r="I13" s="32"/>
      <c r="J13" s="32"/>
      <c r="K13" s="32"/>
      <c r="L13" s="32"/>
    </row>
    <row r="14" spans="1:13" ht="20.25" customHeight="1">
      <c r="A14" s="52"/>
      <c r="B14" s="52"/>
      <c r="C14" s="32" t="s">
        <v>68</v>
      </c>
      <c r="D14" s="32" t="s">
        <v>34</v>
      </c>
      <c r="E14" s="32">
        <v>760</v>
      </c>
      <c r="F14" s="34">
        <v>186200</v>
      </c>
      <c r="G14" s="32"/>
      <c r="H14" s="32"/>
      <c r="I14" s="32">
        <v>1549</v>
      </c>
      <c r="J14" s="32">
        <v>379084.32</v>
      </c>
      <c r="K14" s="32"/>
      <c r="L14" s="32"/>
      <c r="M14" s="29" t="s">
        <v>69</v>
      </c>
    </row>
    <row r="15" spans="1:12" ht="20.25" customHeight="1">
      <c r="A15" s="52"/>
      <c r="B15" s="52"/>
      <c r="C15" s="32" t="s">
        <v>39</v>
      </c>
      <c r="D15" s="32"/>
      <c r="E15" s="32"/>
      <c r="F15" s="34"/>
      <c r="G15" s="32"/>
      <c r="H15" s="32"/>
      <c r="I15" s="32"/>
      <c r="J15" s="32">
        <v>9705.08</v>
      </c>
      <c r="K15" s="32"/>
      <c r="L15" s="32"/>
    </row>
    <row r="16" spans="1:12" ht="20.25" customHeight="1">
      <c r="A16" s="52"/>
      <c r="B16" s="52"/>
      <c r="C16" s="32" t="s">
        <v>37</v>
      </c>
      <c r="D16" s="32"/>
      <c r="E16" s="32"/>
      <c r="F16" s="34"/>
      <c r="G16" s="32"/>
      <c r="H16" s="32"/>
      <c r="I16" s="32"/>
      <c r="J16" s="32">
        <v>3900</v>
      </c>
      <c r="K16" s="32"/>
      <c r="L16" s="32"/>
    </row>
    <row r="17" spans="1:12" ht="20.25" customHeight="1">
      <c r="A17" s="52"/>
      <c r="B17" s="52"/>
      <c r="C17" s="32" t="s">
        <v>70</v>
      </c>
      <c r="D17" s="32"/>
      <c r="E17" s="32"/>
      <c r="F17" s="34"/>
      <c r="G17" s="32"/>
      <c r="H17" s="32"/>
      <c r="I17" s="32"/>
      <c r="J17" s="32">
        <v>181887.7</v>
      </c>
      <c r="K17" s="32"/>
      <c r="L17" s="32"/>
    </row>
    <row r="18" spans="1:13" ht="32.25" customHeight="1">
      <c r="A18" s="52"/>
      <c r="B18" s="52"/>
      <c r="C18" s="32" t="s">
        <v>71</v>
      </c>
      <c r="D18" s="32"/>
      <c r="E18" s="32"/>
      <c r="F18" s="34"/>
      <c r="G18" s="32"/>
      <c r="H18" s="32"/>
      <c r="I18" s="32"/>
      <c r="J18" s="32">
        <v>15000</v>
      </c>
      <c r="K18" s="32"/>
      <c r="L18" s="32"/>
      <c r="M18" s="29" t="s">
        <v>72</v>
      </c>
    </row>
    <row r="19" spans="1:13" ht="20.25" customHeight="1">
      <c r="A19" s="52"/>
      <c r="B19" s="52"/>
      <c r="C19" s="32" t="s">
        <v>38</v>
      </c>
      <c r="D19" s="32"/>
      <c r="E19" s="32"/>
      <c r="F19" s="34"/>
      <c r="G19" s="32"/>
      <c r="H19" s="32"/>
      <c r="I19" s="32"/>
      <c r="J19" s="32">
        <v>18000</v>
      </c>
      <c r="K19" s="32"/>
      <c r="L19" s="32"/>
      <c r="M19" s="29" t="s">
        <v>73</v>
      </c>
    </row>
    <row r="20" spans="1:12" ht="30" customHeight="1">
      <c r="A20" s="52"/>
      <c r="B20" s="52"/>
      <c r="C20" s="32" t="s">
        <v>74</v>
      </c>
      <c r="D20" s="32" t="s">
        <v>75</v>
      </c>
      <c r="E20" s="32">
        <v>5</v>
      </c>
      <c r="F20" s="34">
        <v>110000</v>
      </c>
      <c r="G20" s="32"/>
      <c r="H20" s="32"/>
      <c r="I20" s="32"/>
      <c r="J20" s="32"/>
      <c r="K20" s="32"/>
      <c r="L20" s="32"/>
    </row>
    <row r="21" spans="1:13" ht="30" customHeight="1">
      <c r="A21" s="52"/>
      <c r="B21" s="52"/>
      <c r="C21" s="32" t="s">
        <v>76</v>
      </c>
      <c r="D21" s="32" t="s">
        <v>34</v>
      </c>
      <c r="E21" s="32">
        <v>15</v>
      </c>
      <c r="F21" s="34">
        <v>45700</v>
      </c>
      <c r="G21" s="32"/>
      <c r="H21" s="32"/>
      <c r="I21" s="32">
        <v>11</v>
      </c>
      <c r="J21" s="32">
        <v>31044.21</v>
      </c>
      <c r="K21" s="32"/>
      <c r="L21" s="32"/>
      <c r="M21" s="29" t="s">
        <v>77</v>
      </c>
    </row>
    <row r="22" spans="1:13" ht="18.75" customHeight="1">
      <c r="A22" s="52"/>
      <c r="B22" s="52"/>
      <c r="C22" s="32" t="s">
        <v>78</v>
      </c>
      <c r="D22" s="32" t="s">
        <v>75</v>
      </c>
      <c r="E22" s="32">
        <v>17</v>
      </c>
      <c r="F22" s="34">
        <v>7673.2</v>
      </c>
      <c r="G22" s="32"/>
      <c r="H22" s="32"/>
      <c r="I22" s="32"/>
      <c r="J22" s="32"/>
      <c r="K22" s="32"/>
      <c r="L22" s="32"/>
      <c r="M22" s="29" t="s">
        <v>79</v>
      </c>
    </row>
    <row r="23" spans="1:12" s="37" customFormat="1" ht="16.5" customHeight="1">
      <c r="A23" s="53"/>
      <c r="B23" s="53"/>
      <c r="C23" s="35" t="s">
        <v>6</v>
      </c>
      <c r="D23" s="35"/>
      <c r="E23" s="35"/>
      <c r="F23" s="36">
        <f>SUM(F11:F22)</f>
        <v>801605.0499999999</v>
      </c>
      <c r="G23" s="35"/>
      <c r="H23" s="36">
        <f>SUM(H11:H22)</f>
        <v>0</v>
      </c>
      <c r="I23" s="36"/>
      <c r="J23" s="36">
        <f>SUM(J11:J22)</f>
        <v>1946052.21</v>
      </c>
      <c r="K23" s="35"/>
      <c r="L23" s="36">
        <f>SUM(L11:L22)</f>
        <v>58874.22</v>
      </c>
    </row>
    <row r="24" spans="1:12" ht="18.75" customHeight="1">
      <c r="A24" s="51">
        <v>2</v>
      </c>
      <c r="B24" s="51" t="s">
        <v>80</v>
      </c>
      <c r="C24" s="32" t="s">
        <v>81</v>
      </c>
      <c r="D24" s="32"/>
      <c r="E24" s="32">
        <v>1</v>
      </c>
      <c r="F24" s="34">
        <v>21500</v>
      </c>
      <c r="G24" s="32"/>
      <c r="H24" s="32"/>
      <c r="I24" s="32"/>
      <c r="J24" s="32"/>
      <c r="K24" s="32"/>
      <c r="L24" s="32"/>
    </row>
    <row r="25" spans="1:12" ht="17.25" customHeight="1">
      <c r="A25" s="52"/>
      <c r="B25" s="52"/>
      <c r="C25" s="32" t="s">
        <v>62</v>
      </c>
      <c r="D25" s="32" t="s">
        <v>34</v>
      </c>
      <c r="E25" s="32">
        <v>400</v>
      </c>
      <c r="F25" s="34">
        <v>57901.73</v>
      </c>
      <c r="G25" s="32"/>
      <c r="H25" s="32"/>
      <c r="I25" s="32"/>
      <c r="J25" s="32"/>
      <c r="K25" s="32"/>
      <c r="L25" s="32"/>
    </row>
    <row r="26" spans="1:13" ht="30" customHeight="1">
      <c r="A26" s="52"/>
      <c r="B26" s="52"/>
      <c r="C26" s="32" t="s">
        <v>82</v>
      </c>
      <c r="D26" s="32" t="s">
        <v>33</v>
      </c>
      <c r="E26" s="32">
        <v>700</v>
      </c>
      <c r="F26" s="34">
        <f>400*E26</f>
        <v>280000</v>
      </c>
      <c r="G26" s="32">
        <v>196</v>
      </c>
      <c r="H26" s="32">
        <f>G26*385</f>
        <v>75460</v>
      </c>
      <c r="I26" s="32">
        <v>276.6</v>
      </c>
      <c r="J26" s="32">
        <v>73183.5</v>
      </c>
      <c r="K26" s="32"/>
      <c r="L26" s="32">
        <v>73183.45</v>
      </c>
      <c r="M26" s="29" t="s">
        <v>83</v>
      </c>
    </row>
    <row r="27" spans="1:13" ht="16.5" customHeight="1">
      <c r="A27" s="52"/>
      <c r="B27" s="52"/>
      <c r="C27" s="32" t="s">
        <v>84</v>
      </c>
      <c r="D27" s="32" t="s">
        <v>33</v>
      </c>
      <c r="E27" s="32">
        <v>650</v>
      </c>
      <c r="F27" s="34">
        <v>85000</v>
      </c>
      <c r="G27" s="32"/>
      <c r="H27" s="32"/>
      <c r="I27" s="32">
        <v>726</v>
      </c>
      <c r="J27" s="32">
        <v>94380.08</v>
      </c>
      <c r="K27" s="32"/>
      <c r="L27" s="32"/>
      <c r="M27" s="29" t="s">
        <v>85</v>
      </c>
    </row>
    <row r="28" spans="1:13" ht="27.75" customHeight="1">
      <c r="A28" s="52"/>
      <c r="B28" s="52"/>
      <c r="C28" s="32" t="s">
        <v>71</v>
      </c>
      <c r="D28" s="32" t="s">
        <v>86</v>
      </c>
      <c r="E28" s="32"/>
      <c r="F28" s="34"/>
      <c r="G28" s="32"/>
      <c r="H28" s="32"/>
      <c r="I28" s="32"/>
      <c r="J28" s="32">
        <v>10000</v>
      </c>
      <c r="K28" s="32"/>
      <c r="L28" s="32"/>
      <c r="M28" s="29" t="s">
        <v>72</v>
      </c>
    </row>
    <row r="29" spans="1:12" ht="16.5" customHeight="1">
      <c r="A29" s="52"/>
      <c r="B29" s="52"/>
      <c r="C29" s="32" t="s">
        <v>40</v>
      </c>
      <c r="D29" s="32"/>
      <c r="E29" s="32"/>
      <c r="F29" s="34"/>
      <c r="G29" s="32"/>
      <c r="H29" s="32"/>
      <c r="I29" s="32"/>
      <c r="J29" s="32">
        <v>16042</v>
      </c>
      <c r="K29" s="32"/>
      <c r="L29" s="32"/>
    </row>
    <row r="30" spans="1:12" ht="16.5" customHeight="1">
      <c r="A30" s="52"/>
      <c r="B30" s="52"/>
      <c r="C30" s="32" t="s">
        <v>38</v>
      </c>
      <c r="D30" s="32" t="s">
        <v>87</v>
      </c>
      <c r="E30" s="32"/>
      <c r="F30" s="34"/>
      <c r="G30" s="32"/>
      <c r="H30" s="32"/>
      <c r="I30" s="32"/>
      <c r="J30" s="32">
        <v>6000</v>
      </c>
      <c r="K30" s="32"/>
      <c r="L30" s="32"/>
    </row>
    <row r="31" spans="1:12" ht="16.5" customHeight="1">
      <c r="A31" s="52"/>
      <c r="B31" s="52"/>
      <c r="C31" s="32" t="s">
        <v>37</v>
      </c>
      <c r="D31" s="32"/>
      <c r="E31" s="32"/>
      <c r="F31" s="34"/>
      <c r="G31" s="32"/>
      <c r="H31" s="32"/>
      <c r="I31" s="32"/>
      <c r="J31" s="32">
        <v>2600</v>
      </c>
      <c r="K31" s="32"/>
      <c r="L31" s="32"/>
    </row>
    <row r="32" spans="1:12" ht="30.75" customHeight="1">
      <c r="A32" s="52"/>
      <c r="B32" s="52"/>
      <c r="C32" s="32" t="s">
        <v>111</v>
      </c>
      <c r="D32" s="32"/>
      <c r="E32" s="32"/>
      <c r="F32" s="34"/>
      <c r="G32" s="32"/>
      <c r="H32" s="32"/>
      <c r="I32" s="32"/>
      <c r="J32" s="32">
        <v>8621.23</v>
      </c>
      <c r="K32" s="32">
        <v>10</v>
      </c>
      <c r="L32" s="32">
        <v>8621.23</v>
      </c>
    </row>
    <row r="33" spans="1:13" ht="18.75" customHeight="1">
      <c r="A33" s="52"/>
      <c r="B33" s="52"/>
      <c r="C33" s="32" t="s">
        <v>88</v>
      </c>
      <c r="D33" s="32" t="s">
        <v>65</v>
      </c>
      <c r="E33" s="32">
        <v>138</v>
      </c>
      <c r="F33" s="34">
        <v>158312</v>
      </c>
      <c r="G33" s="32">
        <v>60</v>
      </c>
      <c r="H33" s="32">
        <f>1150*G33</f>
        <v>69000</v>
      </c>
      <c r="I33" s="32">
        <v>110</v>
      </c>
      <c r="J33" s="32">
        <v>125402.93</v>
      </c>
      <c r="K33" s="32"/>
      <c r="L33" s="32"/>
      <c r="M33" s="29" t="s">
        <v>89</v>
      </c>
    </row>
    <row r="34" spans="1:13" ht="18" customHeight="1">
      <c r="A34" s="52"/>
      <c r="B34" s="52"/>
      <c r="C34" s="32" t="s">
        <v>78</v>
      </c>
      <c r="D34" s="32" t="s">
        <v>75</v>
      </c>
      <c r="E34" s="32">
        <v>48</v>
      </c>
      <c r="F34" s="34">
        <v>34200</v>
      </c>
      <c r="G34" s="32"/>
      <c r="H34" s="32"/>
      <c r="I34" s="32"/>
      <c r="J34" s="32"/>
      <c r="K34" s="32"/>
      <c r="L34" s="32"/>
      <c r="M34" s="29" t="s">
        <v>90</v>
      </c>
    </row>
    <row r="35" spans="1:12" s="37" customFormat="1" ht="18.75" customHeight="1">
      <c r="A35" s="53"/>
      <c r="B35" s="53"/>
      <c r="C35" s="35" t="s">
        <v>6</v>
      </c>
      <c r="D35" s="35"/>
      <c r="E35" s="35"/>
      <c r="F35" s="36">
        <f>SUM(F24:F34)</f>
        <v>636913.73</v>
      </c>
      <c r="G35" s="35"/>
      <c r="H35" s="36">
        <f>SUM(H24:H34)</f>
        <v>144460</v>
      </c>
      <c r="I35" s="35"/>
      <c r="J35" s="36">
        <f>SUM(J24:J33)</f>
        <v>336229.74</v>
      </c>
      <c r="K35" s="35"/>
      <c r="L35" s="36">
        <f>SUM(L24:L34)</f>
        <v>81804.68</v>
      </c>
    </row>
    <row r="36" spans="1:12" ht="17.25" customHeight="1">
      <c r="A36" s="51">
        <v>3</v>
      </c>
      <c r="B36" s="51" t="s">
        <v>91</v>
      </c>
      <c r="C36" s="32" t="s">
        <v>78</v>
      </c>
      <c r="D36" s="32" t="s">
        <v>75</v>
      </c>
      <c r="E36" s="32">
        <v>48</v>
      </c>
      <c r="F36" s="34">
        <f>700*E36</f>
        <v>33600</v>
      </c>
      <c r="G36" s="32"/>
      <c r="H36" s="32"/>
      <c r="I36" s="32"/>
      <c r="J36" s="32"/>
      <c r="K36" s="32"/>
      <c r="L36" s="32"/>
    </row>
    <row r="37" spans="1:13" ht="18" customHeight="1">
      <c r="A37" s="52"/>
      <c r="B37" s="52"/>
      <c r="C37" s="32" t="s">
        <v>92</v>
      </c>
      <c r="D37" s="32" t="s">
        <v>33</v>
      </c>
      <c r="E37" s="32">
        <v>40</v>
      </c>
      <c r="F37" s="34">
        <v>89119.39</v>
      </c>
      <c r="G37" s="32"/>
      <c r="H37" s="32"/>
      <c r="I37" s="32">
        <v>20</v>
      </c>
      <c r="J37" s="32">
        <v>45727</v>
      </c>
      <c r="K37" s="32"/>
      <c r="L37" s="32"/>
      <c r="M37" s="29" t="s">
        <v>93</v>
      </c>
    </row>
    <row r="38" spans="1:13" ht="18" customHeight="1">
      <c r="A38" s="52"/>
      <c r="B38" s="52"/>
      <c r="C38" s="32" t="s">
        <v>62</v>
      </c>
      <c r="D38" s="32" t="s">
        <v>34</v>
      </c>
      <c r="E38" s="32">
        <v>480</v>
      </c>
      <c r="F38" s="34">
        <f>630*E38</f>
        <v>302400</v>
      </c>
      <c r="G38" s="32"/>
      <c r="H38" s="32"/>
      <c r="I38" s="32">
        <v>44</v>
      </c>
      <c r="J38" s="32">
        <v>22883.2</v>
      </c>
      <c r="K38" s="32">
        <v>44</v>
      </c>
      <c r="L38" s="32">
        <v>22883.19</v>
      </c>
      <c r="M38" s="29" t="s">
        <v>94</v>
      </c>
    </row>
    <row r="39" spans="1:12" ht="18" customHeight="1">
      <c r="A39" s="52"/>
      <c r="B39" s="52"/>
      <c r="C39" s="32" t="s">
        <v>95</v>
      </c>
      <c r="D39" s="32" t="s">
        <v>96</v>
      </c>
      <c r="E39" s="32">
        <v>1</v>
      </c>
      <c r="F39" s="34">
        <v>15700</v>
      </c>
      <c r="G39" s="32"/>
      <c r="H39" s="32"/>
      <c r="I39" s="32"/>
      <c r="J39" s="32"/>
      <c r="K39" s="32"/>
      <c r="L39" s="32"/>
    </row>
    <row r="40" spans="1:13" ht="17.25" customHeight="1">
      <c r="A40" s="52"/>
      <c r="B40" s="52"/>
      <c r="C40" s="32" t="s">
        <v>97</v>
      </c>
      <c r="D40" s="32" t="s">
        <v>65</v>
      </c>
      <c r="E40" s="32">
        <v>470</v>
      </c>
      <c r="F40" s="34">
        <v>61100</v>
      </c>
      <c r="G40" s="32"/>
      <c r="H40" s="32"/>
      <c r="I40" s="32">
        <v>400</v>
      </c>
      <c r="J40" s="32">
        <v>52001</v>
      </c>
      <c r="K40" s="32"/>
      <c r="L40" s="32"/>
      <c r="M40" s="29" t="s">
        <v>98</v>
      </c>
    </row>
    <row r="41" spans="1:13" ht="18" customHeight="1">
      <c r="A41" s="52"/>
      <c r="B41" s="52"/>
      <c r="C41" s="32" t="s">
        <v>99</v>
      </c>
      <c r="D41" s="32" t="s">
        <v>34</v>
      </c>
      <c r="E41" s="32"/>
      <c r="F41" s="34"/>
      <c r="G41" s="32"/>
      <c r="H41" s="32"/>
      <c r="I41" s="32">
        <v>255</v>
      </c>
      <c r="J41" s="32">
        <v>34994</v>
      </c>
      <c r="K41" s="32"/>
      <c r="L41" s="32"/>
      <c r="M41" s="29" t="s">
        <v>100</v>
      </c>
    </row>
    <row r="42" spans="1:13" ht="18" customHeight="1">
      <c r="A42" s="52"/>
      <c r="B42" s="52"/>
      <c r="C42" s="32" t="s">
        <v>101</v>
      </c>
      <c r="D42" s="32" t="s">
        <v>34</v>
      </c>
      <c r="E42" s="32"/>
      <c r="F42" s="34"/>
      <c r="G42" s="32"/>
      <c r="H42" s="32"/>
      <c r="I42" s="32">
        <v>135</v>
      </c>
      <c r="J42" s="32">
        <v>103595.68</v>
      </c>
      <c r="K42" s="32"/>
      <c r="L42" s="32"/>
      <c r="M42" s="29" t="s">
        <v>102</v>
      </c>
    </row>
    <row r="43" spans="1:13" ht="18.75" customHeight="1">
      <c r="A43" s="52"/>
      <c r="B43" s="52"/>
      <c r="C43" s="32" t="s">
        <v>103</v>
      </c>
      <c r="D43" s="32" t="s">
        <v>65</v>
      </c>
      <c r="E43" s="32">
        <v>200</v>
      </c>
      <c r="F43" s="34">
        <v>125293.92</v>
      </c>
      <c r="G43" s="32">
        <v>100</v>
      </c>
      <c r="H43" s="32">
        <f>G43*1150</f>
        <v>115000</v>
      </c>
      <c r="I43" s="32">
        <v>48</v>
      </c>
      <c r="J43" s="32">
        <v>60551.93</v>
      </c>
      <c r="K43" s="32">
        <v>48</v>
      </c>
      <c r="L43" s="32">
        <v>60551.93</v>
      </c>
      <c r="M43" s="29" t="s">
        <v>89</v>
      </c>
    </row>
    <row r="44" spans="1:12" ht="30" customHeight="1">
      <c r="A44" s="52"/>
      <c r="B44" s="52"/>
      <c r="C44" s="32" t="s">
        <v>71</v>
      </c>
      <c r="D44" s="32"/>
      <c r="E44" s="32"/>
      <c r="F44" s="34"/>
      <c r="G44" s="32"/>
      <c r="H44" s="32"/>
      <c r="I44" s="32"/>
      <c r="J44" s="32">
        <v>10000</v>
      </c>
      <c r="K44" s="32"/>
      <c r="L44" s="32"/>
    </row>
    <row r="45" spans="1:12" ht="16.5" customHeight="1">
      <c r="A45" s="52"/>
      <c r="B45" s="52"/>
      <c r="C45" s="32" t="s">
        <v>38</v>
      </c>
      <c r="D45" s="32"/>
      <c r="E45" s="32"/>
      <c r="F45" s="34"/>
      <c r="G45" s="32"/>
      <c r="H45" s="32"/>
      <c r="I45" s="32"/>
      <c r="J45" s="32">
        <v>6000</v>
      </c>
      <c r="K45" s="32"/>
      <c r="L45" s="32"/>
    </row>
    <row r="46" spans="1:12" ht="18.75" customHeight="1">
      <c r="A46" s="52"/>
      <c r="B46" s="52"/>
      <c r="C46" s="32" t="s">
        <v>40</v>
      </c>
      <c r="D46" s="32"/>
      <c r="E46" s="32"/>
      <c r="F46" s="34"/>
      <c r="G46" s="32"/>
      <c r="H46" s="32"/>
      <c r="I46" s="32"/>
      <c r="J46" s="32">
        <v>15616</v>
      </c>
      <c r="K46" s="32"/>
      <c r="L46" s="32"/>
    </row>
    <row r="47" spans="1:12" ht="18" customHeight="1">
      <c r="A47" s="52"/>
      <c r="B47" s="52"/>
      <c r="C47" s="32" t="s">
        <v>39</v>
      </c>
      <c r="D47" s="32"/>
      <c r="E47" s="32"/>
      <c r="F47" s="34"/>
      <c r="G47" s="32"/>
      <c r="H47" s="32"/>
      <c r="I47" s="32">
        <v>2</v>
      </c>
      <c r="J47" s="32">
        <f>2*15309.2</f>
        <v>30618.4</v>
      </c>
      <c r="K47" s="32">
        <v>1</v>
      </c>
      <c r="L47" s="32">
        <v>15309.02</v>
      </c>
    </row>
    <row r="48" spans="1:13" s="39" customFormat="1" ht="18" customHeight="1">
      <c r="A48" s="52"/>
      <c r="B48" s="52"/>
      <c r="C48" s="32" t="s">
        <v>37</v>
      </c>
      <c r="D48" s="32" t="s">
        <v>75</v>
      </c>
      <c r="E48" s="32"/>
      <c r="F48" s="34"/>
      <c r="G48" s="32"/>
      <c r="H48" s="32"/>
      <c r="I48" s="32"/>
      <c r="J48" s="32">
        <v>2600</v>
      </c>
      <c r="K48" s="38"/>
      <c r="L48" s="38"/>
      <c r="M48" s="39" t="s">
        <v>104</v>
      </c>
    </row>
    <row r="49" spans="1:12" s="37" customFormat="1" ht="19.5" customHeight="1">
      <c r="A49" s="53"/>
      <c r="B49" s="53"/>
      <c r="C49" s="35" t="s">
        <v>6</v>
      </c>
      <c r="D49" s="35"/>
      <c r="E49" s="35"/>
      <c r="F49" s="36">
        <f>SUM(F36:F48)</f>
        <v>627213.31</v>
      </c>
      <c r="G49" s="35"/>
      <c r="H49" s="36">
        <f>SUM(H36:H48)</f>
        <v>115000</v>
      </c>
      <c r="I49" s="35"/>
      <c r="J49" s="36">
        <f>SUM(J36:J48)</f>
        <v>384587.21</v>
      </c>
      <c r="K49" s="35"/>
      <c r="L49" s="36">
        <f>SUM(L37:L48)</f>
        <v>98744.14</v>
      </c>
    </row>
    <row r="50" spans="1:12" ht="18" customHeight="1">
      <c r="A50" s="51">
        <v>4</v>
      </c>
      <c r="B50" s="51" t="s">
        <v>105</v>
      </c>
      <c r="C50" s="32" t="s">
        <v>78</v>
      </c>
      <c r="D50" s="32" t="s">
        <v>75</v>
      </c>
      <c r="E50" s="32">
        <v>48</v>
      </c>
      <c r="F50" s="34">
        <v>34200</v>
      </c>
      <c r="G50" s="32"/>
      <c r="H50" s="32"/>
      <c r="I50" s="32"/>
      <c r="J50" s="32"/>
      <c r="K50" s="32"/>
      <c r="L50" s="32"/>
    </row>
    <row r="51" spans="1:13" ht="18" customHeight="1">
      <c r="A51" s="52"/>
      <c r="B51" s="52"/>
      <c r="C51" s="32" t="s">
        <v>62</v>
      </c>
      <c r="D51" s="32" t="s">
        <v>34</v>
      </c>
      <c r="E51" s="32">
        <v>505</v>
      </c>
      <c r="F51" s="34">
        <f>630*E51</f>
        <v>318150</v>
      </c>
      <c r="G51" s="32"/>
      <c r="H51" s="32"/>
      <c r="I51" s="32">
        <v>365</v>
      </c>
      <c r="J51" s="32">
        <f>22365.55+207919.85</f>
        <v>230285.4</v>
      </c>
      <c r="K51" s="32">
        <v>38</v>
      </c>
      <c r="L51" s="32">
        <v>22365.55</v>
      </c>
      <c r="M51" s="29" t="s">
        <v>94</v>
      </c>
    </row>
    <row r="52" spans="1:13" ht="20.25" customHeight="1">
      <c r="A52" s="52"/>
      <c r="B52" s="52"/>
      <c r="C52" s="32" t="s">
        <v>99</v>
      </c>
      <c r="D52" s="32" t="s">
        <v>34</v>
      </c>
      <c r="E52" s="32"/>
      <c r="F52" s="34"/>
      <c r="G52" s="32"/>
      <c r="H52" s="32"/>
      <c r="I52" s="32">
        <v>330</v>
      </c>
      <c r="J52" s="32">
        <v>45339.2</v>
      </c>
      <c r="K52" s="32"/>
      <c r="L52" s="32"/>
      <c r="M52" s="29" t="s">
        <v>100</v>
      </c>
    </row>
    <row r="53" spans="1:12" ht="20.25" customHeight="1">
      <c r="A53" s="52"/>
      <c r="B53" s="52"/>
      <c r="C53" s="32" t="s">
        <v>40</v>
      </c>
      <c r="D53" s="32"/>
      <c r="E53" s="32"/>
      <c r="F53" s="34"/>
      <c r="G53" s="32"/>
      <c r="H53" s="32"/>
      <c r="I53" s="32"/>
      <c r="J53" s="32">
        <v>16559</v>
      </c>
      <c r="K53" s="32"/>
      <c r="L53" s="32"/>
    </row>
    <row r="54" spans="1:12" ht="20.25" customHeight="1">
      <c r="A54" s="52"/>
      <c r="B54" s="52"/>
      <c r="C54" s="32" t="s">
        <v>38</v>
      </c>
      <c r="D54" s="32"/>
      <c r="E54" s="32"/>
      <c r="F54" s="34"/>
      <c r="G54" s="32"/>
      <c r="H54" s="32"/>
      <c r="I54" s="32"/>
      <c r="J54" s="32">
        <v>16000</v>
      </c>
      <c r="K54" s="32"/>
      <c r="L54" s="32"/>
    </row>
    <row r="55" spans="1:12" ht="33.75" customHeight="1">
      <c r="A55" s="52"/>
      <c r="B55" s="52"/>
      <c r="C55" s="32" t="s">
        <v>71</v>
      </c>
      <c r="D55" s="32"/>
      <c r="E55" s="32"/>
      <c r="F55" s="34"/>
      <c r="G55" s="32"/>
      <c r="H55" s="32"/>
      <c r="I55" s="32"/>
      <c r="J55" s="32">
        <v>10000</v>
      </c>
      <c r="K55" s="32"/>
      <c r="L55" s="32"/>
    </row>
    <row r="56" spans="1:12" ht="21" customHeight="1">
      <c r="A56" s="52"/>
      <c r="B56" s="52"/>
      <c r="C56" s="32" t="s">
        <v>37</v>
      </c>
      <c r="D56" s="32"/>
      <c r="E56" s="32"/>
      <c r="F56" s="34"/>
      <c r="G56" s="32"/>
      <c r="H56" s="32"/>
      <c r="I56" s="32"/>
      <c r="J56" s="32">
        <v>2600</v>
      </c>
      <c r="K56" s="32"/>
      <c r="L56" s="32"/>
    </row>
    <row r="57" spans="1:13" ht="18.75" customHeight="1">
      <c r="A57" s="52"/>
      <c r="B57" s="52"/>
      <c r="C57" s="32" t="s">
        <v>97</v>
      </c>
      <c r="D57" s="32" t="s">
        <v>65</v>
      </c>
      <c r="E57" s="32">
        <v>560</v>
      </c>
      <c r="F57" s="34">
        <f>130*E57</f>
        <v>72800</v>
      </c>
      <c r="G57" s="32"/>
      <c r="H57" s="32"/>
      <c r="I57" s="32">
        <v>43</v>
      </c>
      <c r="J57" s="32">
        <v>5590</v>
      </c>
      <c r="K57" s="32"/>
      <c r="L57" s="32"/>
      <c r="M57" s="29" t="s">
        <v>106</v>
      </c>
    </row>
    <row r="58" spans="1:13" ht="19.5" customHeight="1">
      <c r="A58" s="52"/>
      <c r="B58" s="52"/>
      <c r="C58" s="32" t="s">
        <v>103</v>
      </c>
      <c r="D58" s="32" t="s">
        <v>65</v>
      </c>
      <c r="E58" s="32">
        <v>115</v>
      </c>
      <c r="F58" s="34">
        <v>132028.34</v>
      </c>
      <c r="G58" s="32">
        <v>30</v>
      </c>
      <c r="H58" s="32">
        <f>G58*1150</f>
        <v>34500</v>
      </c>
      <c r="I58" s="40">
        <v>30</v>
      </c>
      <c r="J58" s="40">
        <v>29568.01</v>
      </c>
      <c r="K58" s="32"/>
      <c r="L58" s="32"/>
      <c r="M58" s="29" t="s">
        <v>89</v>
      </c>
    </row>
    <row r="59" spans="1:13" s="39" customFormat="1" ht="18.75" customHeight="1">
      <c r="A59" s="52"/>
      <c r="B59" s="52"/>
      <c r="C59" s="38" t="s">
        <v>107</v>
      </c>
      <c r="D59" s="38" t="s">
        <v>75</v>
      </c>
      <c r="E59" s="38"/>
      <c r="F59" s="41"/>
      <c r="G59" s="38"/>
      <c r="H59" s="38"/>
      <c r="I59" s="38"/>
      <c r="J59" s="38"/>
      <c r="K59" s="38"/>
      <c r="L59" s="38"/>
      <c r="M59" s="39" t="s">
        <v>104</v>
      </c>
    </row>
    <row r="60" spans="1:12" s="37" customFormat="1" ht="16.5" customHeight="1">
      <c r="A60" s="53"/>
      <c r="B60" s="53"/>
      <c r="C60" s="35" t="s">
        <v>6</v>
      </c>
      <c r="D60" s="35"/>
      <c r="E60" s="35"/>
      <c r="F60" s="36">
        <f>SUM(F50:F59)</f>
        <v>557178.34</v>
      </c>
      <c r="G60" s="35"/>
      <c r="H60" s="36">
        <f>SUM(H50:H59)</f>
        <v>34500</v>
      </c>
      <c r="I60" s="35"/>
      <c r="J60" s="36">
        <f>SUM(J50:J59)</f>
        <v>355941.61</v>
      </c>
      <c r="K60" s="35"/>
      <c r="L60" s="35">
        <f>SUM(L51:L59)</f>
        <v>22365.55</v>
      </c>
    </row>
    <row r="61" spans="1:12" ht="30" customHeight="1">
      <c r="A61" s="51">
        <v>5</v>
      </c>
      <c r="B61" s="51" t="s">
        <v>108</v>
      </c>
      <c r="C61" s="32" t="s">
        <v>109</v>
      </c>
      <c r="D61" s="32" t="s">
        <v>110</v>
      </c>
      <c r="E61" s="32">
        <v>1</v>
      </c>
      <c r="F61" s="34">
        <v>70000</v>
      </c>
      <c r="G61" s="32"/>
      <c r="H61" s="32"/>
      <c r="I61" s="32"/>
      <c r="J61" s="32"/>
      <c r="K61" s="32"/>
      <c r="L61" s="32"/>
    </row>
    <row r="62" spans="1:12" ht="17.25" customHeight="1">
      <c r="A62" s="52"/>
      <c r="B62" s="52"/>
      <c r="C62" s="32" t="s">
        <v>40</v>
      </c>
      <c r="D62" s="32"/>
      <c r="E62" s="32"/>
      <c r="F62" s="34"/>
      <c r="G62" s="32"/>
      <c r="H62" s="32"/>
      <c r="I62" s="32"/>
      <c r="J62" s="32">
        <v>3592</v>
      </c>
      <c r="K62" s="32"/>
      <c r="L62" s="32"/>
    </row>
    <row r="63" spans="1:12" ht="18" customHeight="1">
      <c r="A63" s="52"/>
      <c r="B63" s="52"/>
      <c r="C63" s="32" t="s">
        <v>38</v>
      </c>
      <c r="D63" s="32"/>
      <c r="E63" s="32"/>
      <c r="F63" s="34"/>
      <c r="G63" s="32"/>
      <c r="H63" s="32"/>
      <c r="I63" s="32"/>
      <c r="J63" s="32">
        <v>2000</v>
      </c>
      <c r="K63" s="32"/>
      <c r="L63" s="32"/>
    </row>
    <row r="64" spans="1:12" ht="19.5" customHeight="1">
      <c r="A64" s="52"/>
      <c r="B64" s="52"/>
      <c r="C64" s="42" t="s">
        <v>97</v>
      </c>
      <c r="D64" s="32" t="s">
        <v>65</v>
      </c>
      <c r="E64" s="32">
        <v>90</v>
      </c>
      <c r="F64" s="34">
        <f>130*E64</f>
        <v>11700</v>
      </c>
      <c r="G64" s="32"/>
      <c r="H64" s="32"/>
      <c r="I64" s="32"/>
      <c r="J64" s="32"/>
      <c r="K64" s="32"/>
      <c r="L64" s="32"/>
    </row>
    <row r="65" spans="1:12" ht="29.25" customHeight="1">
      <c r="A65" s="52"/>
      <c r="B65" s="52"/>
      <c r="C65" s="43" t="s">
        <v>71</v>
      </c>
      <c r="D65" s="32"/>
      <c r="E65" s="32"/>
      <c r="F65" s="34"/>
      <c r="G65" s="32"/>
      <c r="H65" s="32"/>
      <c r="I65" s="32"/>
      <c r="J65" s="32">
        <v>5000</v>
      </c>
      <c r="K65" s="32"/>
      <c r="L65" s="32"/>
    </row>
    <row r="66" spans="1:13" ht="17.25" customHeight="1">
      <c r="A66" s="52"/>
      <c r="B66" s="52"/>
      <c r="C66" s="42" t="s">
        <v>68</v>
      </c>
      <c r="D66" s="32" t="s">
        <v>34</v>
      </c>
      <c r="E66" s="32"/>
      <c r="F66" s="34"/>
      <c r="G66" s="32"/>
      <c r="H66" s="32"/>
      <c r="I66" s="32">
        <v>810</v>
      </c>
      <c r="J66" s="32">
        <v>198624</v>
      </c>
      <c r="K66" s="32"/>
      <c r="L66" s="32"/>
      <c r="M66" s="29" t="s">
        <v>69</v>
      </c>
    </row>
    <row r="67" spans="1:12" ht="16.5" customHeight="1">
      <c r="A67" s="52"/>
      <c r="B67" s="52"/>
      <c r="C67" s="32" t="s">
        <v>62</v>
      </c>
      <c r="D67" s="32" t="s">
        <v>34</v>
      </c>
      <c r="E67" s="32">
        <v>55</v>
      </c>
      <c r="F67" s="34">
        <v>34948.93</v>
      </c>
      <c r="G67" s="32"/>
      <c r="H67" s="32"/>
      <c r="I67" s="32"/>
      <c r="J67" s="32"/>
      <c r="K67" s="32"/>
      <c r="L67" s="32"/>
    </row>
    <row r="68" spans="1:13" ht="30" customHeight="1">
      <c r="A68" s="52"/>
      <c r="B68" s="52"/>
      <c r="C68" s="32" t="s">
        <v>111</v>
      </c>
      <c r="D68" s="32" t="s">
        <v>33</v>
      </c>
      <c r="E68" s="32"/>
      <c r="F68" s="34"/>
      <c r="G68" s="32"/>
      <c r="H68" s="32"/>
      <c r="I68" s="32">
        <v>19</v>
      </c>
      <c r="J68" s="32">
        <v>21945.88</v>
      </c>
      <c r="K68" s="32">
        <v>19</v>
      </c>
      <c r="L68" s="32">
        <v>21945.88</v>
      </c>
      <c r="M68" s="29" t="s">
        <v>89</v>
      </c>
    </row>
    <row r="69" spans="1:13" s="39" customFormat="1" ht="21.75" customHeight="1">
      <c r="A69" s="52"/>
      <c r="B69" s="52"/>
      <c r="C69" s="38" t="s">
        <v>78</v>
      </c>
      <c r="D69" s="38" t="s">
        <v>75</v>
      </c>
      <c r="E69" s="38"/>
      <c r="F69" s="41"/>
      <c r="G69" s="38"/>
      <c r="H69" s="38"/>
      <c r="I69" s="38"/>
      <c r="J69" s="38"/>
      <c r="K69" s="38"/>
      <c r="L69" s="38"/>
      <c r="M69" s="39" t="s">
        <v>104</v>
      </c>
    </row>
    <row r="70" spans="1:12" s="37" customFormat="1" ht="15.75" customHeight="1">
      <c r="A70" s="53"/>
      <c r="B70" s="53"/>
      <c r="C70" s="35" t="s">
        <v>6</v>
      </c>
      <c r="D70" s="35"/>
      <c r="E70" s="35"/>
      <c r="F70" s="36">
        <f>SUM(F61:F69)</f>
        <v>116648.93</v>
      </c>
      <c r="G70" s="35"/>
      <c r="H70" s="36">
        <f>SUM(H61:H69)</f>
        <v>0</v>
      </c>
      <c r="I70" s="35"/>
      <c r="J70" s="36">
        <f>SUM(J61:J69)</f>
        <v>231161.88</v>
      </c>
      <c r="K70" s="35"/>
      <c r="L70" s="36">
        <f>SUM(L62:L69)</f>
        <v>21945.88</v>
      </c>
    </row>
    <row r="71" spans="1:12" ht="19.5" customHeight="1">
      <c r="A71" s="51">
        <v>6</v>
      </c>
      <c r="B71" s="51" t="s">
        <v>112</v>
      </c>
      <c r="C71" s="32" t="s">
        <v>62</v>
      </c>
      <c r="D71" s="32" t="s">
        <v>34</v>
      </c>
      <c r="E71" s="32">
        <v>80</v>
      </c>
      <c r="F71" s="34">
        <f>630*E71</f>
        <v>50400</v>
      </c>
      <c r="G71" s="32"/>
      <c r="H71" s="32"/>
      <c r="I71" s="32"/>
      <c r="J71" s="32"/>
      <c r="K71" s="32"/>
      <c r="L71" s="32"/>
    </row>
    <row r="72" spans="1:14" ht="30.75" customHeight="1">
      <c r="A72" s="52"/>
      <c r="B72" s="52"/>
      <c r="C72" s="32" t="s">
        <v>109</v>
      </c>
      <c r="D72" s="32" t="s">
        <v>110</v>
      </c>
      <c r="E72" s="32">
        <v>1</v>
      </c>
      <c r="F72" s="34">
        <v>55000</v>
      </c>
      <c r="G72" s="32"/>
      <c r="H72" s="32"/>
      <c r="I72" s="32"/>
      <c r="J72" s="32"/>
      <c r="K72" s="32"/>
      <c r="L72" s="32"/>
      <c r="M72" s="44" t="s">
        <v>113</v>
      </c>
      <c r="N72" s="45"/>
    </row>
    <row r="73" spans="1:14" ht="30.75" customHeight="1">
      <c r="A73" s="52"/>
      <c r="B73" s="52"/>
      <c r="C73" s="32" t="s">
        <v>40</v>
      </c>
      <c r="D73" s="32"/>
      <c r="E73" s="32"/>
      <c r="F73" s="34"/>
      <c r="G73" s="32"/>
      <c r="H73" s="32"/>
      <c r="I73" s="32"/>
      <c r="J73" s="32">
        <v>2698</v>
      </c>
      <c r="K73" s="32"/>
      <c r="L73" s="32"/>
      <c r="M73" s="44"/>
      <c r="N73" s="45"/>
    </row>
    <row r="74" spans="1:14" ht="30.75" customHeight="1">
      <c r="A74" s="52"/>
      <c r="B74" s="52"/>
      <c r="C74" s="32" t="s">
        <v>38</v>
      </c>
      <c r="D74" s="32"/>
      <c r="E74" s="32"/>
      <c r="F74" s="34"/>
      <c r="G74" s="32"/>
      <c r="H74" s="32"/>
      <c r="I74" s="32"/>
      <c r="J74" s="32">
        <v>2000</v>
      </c>
      <c r="K74" s="32"/>
      <c r="L74" s="32"/>
      <c r="M74" s="44"/>
      <c r="N74" s="45"/>
    </row>
    <row r="75" spans="1:14" ht="30.75" customHeight="1">
      <c r="A75" s="52"/>
      <c r="B75" s="52"/>
      <c r="C75" s="32" t="s">
        <v>71</v>
      </c>
      <c r="D75" s="32"/>
      <c r="E75" s="32"/>
      <c r="F75" s="34"/>
      <c r="G75" s="32"/>
      <c r="H75" s="32"/>
      <c r="I75" s="32"/>
      <c r="J75" s="32">
        <v>5000</v>
      </c>
      <c r="K75" s="32"/>
      <c r="L75" s="32"/>
      <c r="M75" s="44"/>
      <c r="N75" s="45"/>
    </row>
    <row r="76" spans="1:14" ht="21" customHeight="1">
      <c r="A76" s="52"/>
      <c r="B76" s="52"/>
      <c r="C76" s="42" t="s">
        <v>68</v>
      </c>
      <c r="D76" s="32" t="s">
        <v>34</v>
      </c>
      <c r="E76" s="32"/>
      <c r="F76" s="34"/>
      <c r="G76" s="32"/>
      <c r="H76" s="32"/>
      <c r="I76" s="32">
        <v>926</v>
      </c>
      <c r="J76" s="32">
        <v>226947</v>
      </c>
      <c r="K76" s="32"/>
      <c r="L76" s="32"/>
      <c r="M76" s="29" t="s">
        <v>69</v>
      </c>
      <c r="N76" s="45"/>
    </row>
    <row r="77" spans="1:14" ht="19.5" customHeight="1">
      <c r="A77" s="52"/>
      <c r="B77" s="52"/>
      <c r="C77" s="38" t="s">
        <v>97</v>
      </c>
      <c r="D77" s="32" t="s">
        <v>33</v>
      </c>
      <c r="E77" s="32">
        <v>85</v>
      </c>
      <c r="F77" s="34">
        <v>11058.85</v>
      </c>
      <c r="G77" s="32"/>
      <c r="H77" s="32"/>
      <c r="I77" s="32">
        <v>17</v>
      </c>
      <c r="J77" s="32">
        <f>130*I77</f>
        <v>2210</v>
      </c>
      <c r="K77" s="32"/>
      <c r="L77" s="32"/>
      <c r="M77" s="39" t="s">
        <v>104</v>
      </c>
      <c r="N77" s="45"/>
    </row>
    <row r="78" spans="1:13" s="39" customFormat="1" ht="18" customHeight="1">
      <c r="A78" s="52"/>
      <c r="B78" s="52"/>
      <c r="C78" s="38" t="s">
        <v>78</v>
      </c>
      <c r="D78" s="38" t="s">
        <v>75</v>
      </c>
      <c r="E78" s="38"/>
      <c r="F78" s="41"/>
      <c r="G78" s="38"/>
      <c r="H78" s="38"/>
      <c r="I78" s="38"/>
      <c r="J78" s="38"/>
      <c r="K78" s="38"/>
      <c r="L78" s="38"/>
      <c r="M78" s="39" t="s">
        <v>104</v>
      </c>
    </row>
    <row r="79" spans="1:12" s="37" customFormat="1" ht="16.5" customHeight="1">
      <c r="A79" s="53"/>
      <c r="B79" s="53"/>
      <c r="C79" s="35" t="s">
        <v>6</v>
      </c>
      <c r="D79" s="35"/>
      <c r="E79" s="35"/>
      <c r="F79" s="36">
        <f>SUM(F71:F78)</f>
        <v>116458.85</v>
      </c>
      <c r="G79" s="35"/>
      <c r="H79" s="36">
        <f>SUM(H71:H78)</f>
        <v>0</v>
      </c>
      <c r="I79" s="35"/>
      <c r="J79" s="36">
        <f>SUM(J71:J78)</f>
        <v>238855</v>
      </c>
      <c r="K79" s="35"/>
      <c r="L79" s="36"/>
    </row>
    <row r="80" spans="1:13" ht="18" customHeight="1">
      <c r="A80" s="50">
        <v>7</v>
      </c>
      <c r="B80" s="50" t="s">
        <v>114</v>
      </c>
      <c r="C80" s="32" t="s">
        <v>115</v>
      </c>
      <c r="D80" s="32" t="s">
        <v>34</v>
      </c>
      <c r="E80" s="32">
        <v>55</v>
      </c>
      <c r="F80" s="34">
        <v>55000</v>
      </c>
      <c r="G80" s="32"/>
      <c r="H80" s="32"/>
      <c r="I80" s="32"/>
      <c r="J80" s="32"/>
      <c r="K80" s="32"/>
      <c r="L80" s="32"/>
      <c r="M80" s="29" t="s">
        <v>116</v>
      </c>
    </row>
    <row r="81" spans="1:13" ht="18.75" customHeight="1">
      <c r="A81" s="50"/>
      <c r="B81" s="50"/>
      <c r="C81" s="32" t="s">
        <v>117</v>
      </c>
      <c r="D81" s="32" t="s">
        <v>33</v>
      </c>
      <c r="E81" s="32"/>
      <c r="F81" s="34"/>
      <c r="G81" s="32"/>
      <c r="H81" s="32"/>
      <c r="I81" s="32">
        <v>208</v>
      </c>
      <c r="J81" s="32">
        <v>282411.04</v>
      </c>
      <c r="K81" s="32"/>
      <c r="L81" s="32"/>
      <c r="M81" s="29" t="s">
        <v>118</v>
      </c>
    </row>
    <row r="82" spans="1:13" ht="18.75" customHeight="1">
      <c r="A82" s="50"/>
      <c r="B82" s="50"/>
      <c r="C82" s="32" t="s">
        <v>62</v>
      </c>
      <c r="D82" s="32" t="s">
        <v>34</v>
      </c>
      <c r="E82" s="32">
        <v>420</v>
      </c>
      <c r="F82" s="34">
        <v>270000</v>
      </c>
      <c r="G82" s="32"/>
      <c r="H82" s="32"/>
      <c r="I82" s="32">
        <v>230</v>
      </c>
      <c r="J82" s="32">
        <v>159555</v>
      </c>
      <c r="K82" s="32"/>
      <c r="L82" s="32"/>
      <c r="M82" s="29" t="s">
        <v>119</v>
      </c>
    </row>
    <row r="83" spans="1:13" ht="16.5" customHeight="1">
      <c r="A83" s="50"/>
      <c r="B83" s="50"/>
      <c r="C83" s="32" t="s">
        <v>97</v>
      </c>
      <c r="D83" s="32" t="s">
        <v>65</v>
      </c>
      <c r="E83" s="32">
        <v>350</v>
      </c>
      <c r="F83" s="34">
        <f>130*E83</f>
        <v>45500</v>
      </c>
      <c r="G83" s="32"/>
      <c r="H83" s="32"/>
      <c r="I83" s="32">
        <v>388</v>
      </c>
      <c r="J83" s="32">
        <v>50440</v>
      </c>
      <c r="K83" s="32"/>
      <c r="L83" s="32"/>
      <c r="M83" s="29" t="s">
        <v>106</v>
      </c>
    </row>
    <row r="84" spans="1:12" ht="16.5" customHeight="1">
      <c r="A84" s="50"/>
      <c r="B84" s="50"/>
      <c r="C84" s="32" t="s">
        <v>40</v>
      </c>
      <c r="D84" s="32"/>
      <c r="E84" s="32"/>
      <c r="F84" s="34"/>
      <c r="G84" s="32"/>
      <c r="H84" s="32"/>
      <c r="I84" s="32"/>
      <c r="J84" s="32">
        <v>13131</v>
      </c>
      <c r="K84" s="32"/>
      <c r="L84" s="32"/>
    </row>
    <row r="85" spans="1:12" ht="28.5" customHeight="1">
      <c r="A85" s="50"/>
      <c r="B85" s="50"/>
      <c r="C85" s="32" t="s">
        <v>71</v>
      </c>
      <c r="D85" s="32"/>
      <c r="E85" s="32"/>
      <c r="F85" s="34"/>
      <c r="G85" s="32"/>
      <c r="H85" s="32"/>
      <c r="I85" s="32"/>
      <c r="J85" s="32">
        <v>5000</v>
      </c>
      <c r="K85" s="32"/>
      <c r="L85" s="32"/>
    </row>
    <row r="86" spans="1:12" ht="16.5" customHeight="1">
      <c r="A86" s="50"/>
      <c r="B86" s="50"/>
      <c r="C86" s="32" t="s">
        <v>38</v>
      </c>
      <c r="D86" s="32"/>
      <c r="E86" s="32"/>
      <c r="F86" s="34"/>
      <c r="G86" s="32"/>
      <c r="H86" s="32"/>
      <c r="I86" s="32"/>
      <c r="J86" s="32">
        <v>8000</v>
      </c>
      <c r="K86" s="32"/>
      <c r="L86" s="32"/>
    </row>
    <row r="87" spans="1:12" ht="20.25" customHeight="1">
      <c r="A87" s="50"/>
      <c r="B87" s="50"/>
      <c r="C87" s="32" t="s">
        <v>120</v>
      </c>
      <c r="D87" s="32" t="s">
        <v>65</v>
      </c>
      <c r="E87" s="32">
        <v>70</v>
      </c>
      <c r="F87" s="34">
        <f>1150*E87</f>
        <v>80500</v>
      </c>
      <c r="G87" s="32"/>
      <c r="H87" s="32"/>
      <c r="I87" s="32"/>
      <c r="J87" s="32"/>
      <c r="K87" s="32"/>
      <c r="L87" s="32"/>
    </row>
    <row r="88" spans="1:13" ht="18" customHeight="1">
      <c r="A88" s="50"/>
      <c r="B88" s="50"/>
      <c r="C88" s="32" t="s">
        <v>121</v>
      </c>
      <c r="D88" s="32" t="s">
        <v>33</v>
      </c>
      <c r="E88" s="32"/>
      <c r="F88" s="34"/>
      <c r="G88" s="32"/>
      <c r="H88" s="32"/>
      <c r="I88" s="32">
        <v>436</v>
      </c>
      <c r="J88" s="32">
        <v>59706.36</v>
      </c>
      <c r="K88" s="32"/>
      <c r="L88" s="32"/>
      <c r="M88" s="29" t="s">
        <v>100</v>
      </c>
    </row>
    <row r="89" spans="1:12" ht="18.75" customHeight="1">
      <c r="A89" s="50"/>
      <c r="B89" s="50"/>
      <c r="C89" s="32" t="s">
        <v>122</v>
      </c>
      <c r="D89" s="32" t="s">
        <v>65</v>
      </c>
      <c r="E89" s="32">
        <v>45</v>
      </c>
      <c r="F89" s="34">
        <v>22448.1</v>
      </c>
      <c r="G89" s="32"/>
      <c r="H89" s="32"/>
      <c r="I89" s="32">
        <v>10</v>
      </c>
      <c r="J89" s="32">
        <v>8083.03</v>
      </c>
      <c r="K89" s="32"/>
      <c r="L89" s="32">
        <v>8083.03</v>
      </c>
    </row>
    <row r="90" spans="1:12" ht="17.25" customHeight="1">
      <c r="A90" s="50"/>
      <c r="B90" s="50"/>
      <c r="C90" s="38" t="s">
        <v>78</v>
      </c>
      <c r="D90" s="38" t="s">
        <v>75</v>
      </c>
      <c r="E90" s="32"/>
      <c r="F90" s="34"/>
      <c r="G90" s="32"/>
      <c r="H90" s="32"/>
      <c r="I90" s="32"/>
      <c r="J90" s="32"/>
      <c r="K90" s="32"/>
      <c r="L90" s="32"/>
    </row>
    <row r="91" spans="1:12" s="37" customFormat="1" ht="16.5" customHeight="1">
      <c r="A91" s="50"/>
      <c r="B91" s="50"/>
      <c r="C91" s="35" t="s">
        <v>6</v>
      </c>
      <c r="D91" s="35"/>
      <c r="E91" s="35"/>
      <c r="F91" s="46">
        <f>SUM(F80:F90)</f>
        <v>473448.1</v>
      </c>
      <c r="G91" s="35"/>
      <c r="H91" s="46">
        <f>SUM(H80:H90)</f>
        <v>0</v>
      </c>
      <c r="I91" s="35"/>
      <c r="J91" s="46">
        <f>SUM(J80:J90)</f>
        <v>586326.43</v>
      </c>
      <c r="K91" s="46"/>
      <c r="L91" s="46">
        <f>SUM(L81:L90)</f>
        <v>8083.03</v>
      </c>
    </row>
    <row r="92" spans="6:12" ht="15.75">
      <c r="F92" s="29">
        <f>SUM(F11:F91)/2</f>
        <v>3329466.3099999987</v>
      </c>
      <c r="H92" s="29">
        <f>SUM(H11:H91)/2</f>
        <v>293960</v>
      </c>
      <c r="J92" s="29">
        <f>SUM(J11:J91)/2</f>
        <v>4079154.0800000005</v>
      </c>
      <c r="L92" s="29">
        <f>SUM(L11:L91)</f>
        <v>583635.0000000001</v>
      </c>
    </row>
    <row r="94" spans="1:12" ht="15.75">
      <c r="A94" s="54" t="s">
        <v>123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6" spans="1:3" ht="15.75" customHeight="1">
      <c r="A96" s="55" t="s">
        <v>124</v>
      </c>
      <c r="B96" s="55"/>
      <c r="C96" s="55"/>
    </row>
  </sheetData>
  <sheetProtection/>
  <mergeCells count="31">
    <mergeCell ref="A94:L94"/>
    <mergeCell ref="A96:C96"/>
    <mergeCell ref="A61:A70"/>
    <mergeCell ref="B61:B70"/>
    <mergeCell ref="A71:A79"/>
    <mergeCell ref="B71:B79"/>
    <mergeCell ref="A80:A91"/>
    <mergeCell ref="B80:B91"/>
    <mergeCell ref="A24:A35"/>
    <mergeCell ref="B24:B35"/>
    <mergeCell ref="A36:A49"/>
    <mergeCell ref="B36:B49"/>
    <mergeCell ref="A50:A60"/>
    <mergeCell ref="B50:B60"/>
    <mergeCell ref="I8:L8"/>
    <mergeCell ref="E9:F9"/>
    <mergeCell ref="G9:H9"/>
    <mergeCell ref="I9:J9"/>
    <mergeCell ref="K9:L9"/>
    <mergeCell ref="A11:A23"/>
    <mergeCell ref="B11:B23"/>
    <mergeCell ref="I1:L1"/>
    <mergeCell ref="I2:L2"/>
    <mergeCell ref="I3:L3"/>
    <mergeCell ref="I4:L4"/>
    <mergeCell ref="A6:L6"/>
    <mergeCell ref="A8:A10"/>
    <mergeCell ref="B8:B10"/>
    <mergeCell ref="C8:C10"/>
    <mergeCell ref="D8:D10"/>
    <mergeCell ref="E8:H8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</dc:creator>
  <cp:keywords/>
  <dc:description/>
  <cp:lastModifiedBy>Kam</cp:lastModifiedBy>
  <cp:lastPrinted>2011-11-02T08:50:14Z</cp:lastPrinted>
  <dcterms:created xsi:type="dcterms:W3CDTF">2009-02-11T05:54:47Z</dcterms:created>
  <dcterms:modified xsi:type="dcterms:W3CDTF">2011-11-14T10:50:28Z</dcterms:modified>
  <cp:category/>
  <cp:version/>
  <cp:contentType/>
  <cp:contentStatus/>
</cp:coreProperties>
</file>