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7"/>
  </bookViews>
  <sheets>
    <sheet name="21 22" sheetId="1" r:id="rId1"/>
    <sheet name="27" sheetId="2" r:id="rId2"/>
    <sheet name="24" sheetId="3" r:id="rId3"/>
    <sheet name="28" sheetId="4" r:id="rId4"/>
    <sheet name="30" sheetId="5" r:id="rId5"/>
    <sheet name="30 1" sheetId="6" r:id="rId6"/>
    <sheet name="36 " sheetId="7" r:id="rId7"/>
    <sheet name="Общий" sheetId="8" r:id="rId8"/>
  </sheets>
  <definedNames/>
  <calcPr fullCalcOnLoad="1"/>
</workbook>
</file>

<file path=xl/sharedStrings.xml><?xml version="1.0" encoding="utf-8"?>
<sst xmlns="http://schemas.openxmlformats.org/spreadsheetml/2006/main" count="202" uniqueCount="55">
  <si>
    <t>№№ пп</t>
  </si>
  <si>
    <t>дом</t>
  </si>
  <si>
    <t xml:space="preserve">Пролетарская </t>
  </si>
  <si>
    <t xml:space="preserve">Тракторостроителей </t>
  </si>
  <si>
    <t>21/22</t>
  </si>
  <si>
    <t>30/1</t>
  </si>
  <si>
    <t>итого</t>
  </si>
  <si>
    <t>планируемые виды работ</t>
  </si>
  <si>
    <t>Директор ООО "УК "Жилстандарт"</t>
  </si>
  <si>
    <t>________________Е.П.Филиппов</t>
  </si>
  <si>
    <t>адрес многоквартирного дома</t>
  </si>
  <si>
    <t>тариф текущего ремонта, руб/м2</t>
  </si>
  <si>
    <t>площадь  начисляемая, м2</t>
  </si>
  <si>
    <t>собираемая сумма за год, руб</t>
  </si>
  <si>
    <t>стоимость и работ по видам, руб</t>
  </si>
  <si>
    <t>"УТВЕРЖДАЮ"</t>
  </si>
  <si>
    <t>ед. изм</t>
  </si>
  <si>
    <t>объем</t>
  </si>
  <si>
    <t>тариф, руб</t>
  </si>
  <si>
    <t>Устройство пандуса и ремонт ступеней входных узлов</t>
  </si>
  <si>
    <t>Замена магистральных трубопроводов ГВС</t>
  </si>
  <si>
    <t>"_____"____________2011 г.</t>
  </si>
  <si>
    <t>ул.Пролетарская</t>
  </si>
  <si>
    <t>стоимость работ по видам, руб</t>
  </si>
  <si>
    <t>Устройство пандуса,                                     усиление ступеней входов в подъезды</t>
  </si>
  <si>
    <t>Замена стояков отопления</t>
  </si>
  <si>
    <t xml:space="preserve">                    53-38-27</t>
  </si>
  <si>
    <t>Ремонт межпанельных швов</t>
  </si>
  <si>
    <t>Выполнение за июль 2011г</t>
  </si>
  <si>
    <t>Выполнение за июнь 2011г</t>
  </si>
  <si>
    <t>Выполнение за май 2011г</t>
  </si>
  <si>
    <t>Выполнение за январь-август 2011г</t>
  </si>
  <si>
    <t>Выполнение за август 2011г</t>
  </si>
  <si>
    <t>Текущий ремонт кровли под 2</t>
  </si>
  <si>
    <t>Покраска и ремонт подъездов</t>
  </si>
  <si>
    <t>Устройство гостевой парковки</t>
  </si>
  <si>
    <t>Ремонт кровли</t>
  </si>
  <si>
    <t>Ремонт ввода теплотрассы</t>
  </si>
  <si>
    <t xml:space="preserve">Ремонт подъездов, входов, </t>
  </si>
  <si>
    <t>Вед.спец по ОЭиР:                                                                  Л.А.Белова</t>
  </si>
  <si>
    <t>Выполнение текущего ремонта по состоянию на 31 августа 2011 г.</t>
  </si>
  <si>
    <t>Покраска цоколя и входов</t>
  </si>
  <si>
    <t>1-7 подъезды</t>
  </si>
  <si>
    <t>Герметизация межпанельных швов</t>
  </si>
  <si>
    <t>Выполнение текущего ремонта. Август 2011 г.</t>
  </si>
  <si>
    <t>Текущий ремонт кровли</t>
  </si>
  <si>
    <t>под.2</t>
  </si>
  <si>
    <t>Ремонт подъездов</t>
  </si>
  <si>
    <t>Герметизация межпанельных швово</t>
  </si>
  <si>
    <t>Выполнение текущего ремонта . Август 2011 г.</t>
  </si>
  <si>
    <t>Замена ввода теплотрассы</t>
  </si>
  <si>
    <t>п.м.</t>
  </si>
  <si>
    <t>м2</t>
  </si>
  <si>
    <t>3,10,11 подъез</t>
  </si>
  <si>
    <t xml:space="preserve">Замена стояков отопления и ниж развод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</si>
</sst>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2" fillId="34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4" fontId="7" fillId="35" borderId="2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3" fontId="7" fillId="35" borderId="44" xfId="0" applyNumberFormat="1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0" zoomScaleNormal="90" zoomScalePageLayoutView="0" workbookViewId="0" topLeftCell="A1">
      <selection activeCell="H11" sqref="H11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6.25" customHeight="1">
      <c r="A9" s="7">
        <v>1</v>
      </c>
      <c r="B9" s="7" t="s">
        <v>2</v>
      </c>
      <c r="C9" s="7" t="s">
        <v>4</v>
      </c>
      <c r="D9" s="7">
        <v>2.64</v>
      </c>
      <c r="E9" s="7">
        <v>25303.19</v>
      </c>
      <c r="F9" s="9">
        <f>D9*E9*12</f>
        <v>801605.0592</v>
      </c>
      <c r="G9" s="10" t="s">
        <v>19</v>
      </c>
      <c r="H9" s="11">
        <v>31044.21</v>
      </c>
      <c r="I9" s="7"/>
      <c r="J9" s="7"/>
      <c r="K9" s="7"/>
    </row>
    <row r="10" spans="1:11" s="15" customFormat="1" ht="26.25" customHeight="1">
      <c r="A10" s="7"/>
      <c r="B10" s="7"/>
      <c r="C10" s="7"/>
      <c r="D10" s="7"/>
      <c r="E10" s="7"/>
      <c r="F10" s="9"/>
      <c r="G10" s="10" t="s">
        <v>36</v>
      </c>
      <c r="H10" s="11">
        <f>278480+304149.3+314722.84</f>
        <v>897352.1400000001</v>
      </c>
      <c r="I10" s="7"/>
      <c r="J10" s="87" t="s">
        <v>53</v>
      </c>
      <c r="K10" s="7"/>
    </row>
    <row r="11" spans="1:11" s="15" customFormat="1" ht="26.25" customHeight="1">
      <c r="A11" s="7"/>
      <c r="B11" s="7"/>
      <c r="C11" s="7"/>
      <c r="D11" s="7"/>
      <c r="E11" s="7"/>
      <c r="F11" s="9"/>
      <c r="G11" s="10" t="s">
        <v>41</v>
      </c>
      <c r="H11" s="11">
        <v>5110</v>
      </c>
      <c r="I11" s="7"/>
      <c r="J11" s="7"/>
      <c r="K11" s="7"/>
    </row>
    <row r="12" spans="1:11" s="15" customFormat="1" ht="26.25" customHeight="1">
      <c r="A12" s="12"/>
      <c r="B12" s="12" t="s">
        <v>6</v>
      </c>
      <c r="C12" s="12"/>
      <c r="D12" s="12"/>
      <c r="E12" s="12"/>
      <c r="F12" s="13"/>
      <c r="G12" s="22"/>
      <c r="H12" s="14">
        <f>SUM(H9:H11)</f>
        <v>933506.3500000001</v>
      </c>
      <c r="I12" s="22"/>
      <c r="J12" s="22"/>
      <c r="K12" s="22"/>
    </row>
    <row r="13" spans="1:11" s="15" customFormat="1" ht="26.2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7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8" customFormat="1" ht="27.7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2:8" s="25" customFormat="1" ht="11.25">
      <c r="B16" s="26"/>
      <c r="C16" s="26"/>
      <c r="D16" s="26"/>
      <c r="E16" s="26"/>
      <c r="F16" s="26"/>
      <c r="G16" s="26"/>
      <c r="H16" s="26"/>
    </row>
    <row r="17" spans="2:8" s="25" customFormat="1" ht="11.25">
      <c r="B17" s="26"/>
      <c r="C17" s="26"/>
      <c r="D17" s="26"/>
      <c r="E17" s="26"/>
      <c r="F17" s="26"/>
      <c r="G17" s="26"/>
      <c r="H17" s="26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3:8" ht="11.25">
      <c r="C37" s="1"/>
      <c r="D37" s="1"/>
      <c r="E37" s="1"/>
      <c r="F37" s="1"/>
      <c r="G37" s="1"/>
      <c r="H37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90" zoomScaleNormal="90" zoomScalePageLayoutView="0" workbookViewId="0" topLeftCell="A1">
      <selection activeCell="G10" sqref="G10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2</v>
      </c>
      <c r="C9" s="7">
        <v>27</v>
      </c>
      <c r="D9" s="7">
        <v>2.64</v>
      </c>
      <c r="E9" s="7">
        <v>20104.6</v>
      </c>
      <c r="F9" s="9">
        <f>D9*E9*12</f>
        <v>636913.728</v>
      </c>
      <c r="G9" s="10" t="s">
        <v>54</v>
      </c>
      <c r="H9" s="11">
        <f>57893.2+67509.73</f>
        <v>125402.93</v>
      </c>
      <c r="I9" s="7"/>
      <c r="J9" s="7"/>
      <c r="K9" s="7"/>
    </row>
    <row r="10" spans="1:11" s="15" customFormat="1" ht="22.5" customHeight="1">
      <c r="A10" s="7"/>
      <c r="B10" s="7"/>
      <c r="C10" s="7"/>
      <c r="D10" s="7"/>
      <c r="E10" s="7"/>
      <c r="F10" s="9"/>
      <c r="G10" s="10" t="s">
        <v>43</v>
      </c>
      <c r="H10" s="11">
        <f>78390+15990.08</f>
        <v>94380.08</v>
      </c>
      <c r="I10" s="7"/>
      <c r="J10" s="7"/>
      <c r="K10" s="7"/>
    </row>
    <row r="11" spans="1:11" s="15" customFormat="1" ht="21.75" customHeight="1">
      <c r="A11" s="12"/>
      <c r="B11" s="12" t="s">
        <v>6</v>
      </c>
      <c r="C11" s="12"/>
      <c r="D11" s="12"/>
      <c r="E11" s="12"/>
      <c r="F11" s="13"/>
      <c r="G11" s="22"/>
      <c r="H11" s="16">
        <f>SUM(H9:H10)</f>
        <v>219783.01</v>
      </c>
      <c r="I11" s="22"/>
      <c r="J11" s="22"/>
      <c r="K11" s="22"/>
    </row>
    <row r="12" spans="1:11" s="15" customFormat="1" ht="27.7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15" customFormat="1" ht="26.2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6.2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7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15" customFormat="1" ht="27" customHeight="1" hidden="1">
      <c r="A16" s="25"/>
      <c r="B16" s="26"/>
      <c r="C16" s="26"/>
      <c r="D16" s="26"/>
      <c r="E16" s="26"/>
      <c r="F16" s="26"/>
      <c r="G16" s="26"/>
      <c r="H16" s="26"/>
      <c r="I16" s="25"/>
      <c r="J16" s="25"/>
      <c r="K16" s="25"/>
    </row>
    <row r="17" spans="1:11" s="15" customFormat="1" ht="27" customHeight="1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8" customFormat="1" ht="23.25" customHeight="1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1" s="25" customFormat="1" ht="11.25">
      <c r="A22" s="2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1:11" s="25" customFormat="1" ht="11.25">
      <c r="A23" s="2"/>
      <c r="B23" s="1"/>
      <c r="C23" s="1"/>
      <c r="D23" s="1"/>
      <c r="E23" s="1"/>
      <c r="F23" s="1"/>
      <c r="G23" s="1"/>
      <c r="H23" s="1"/>
      <c r="I23" s="2"/>
      <c r="J23" s="2"/>
      <c r="K23" s="2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3:8" ht="11.25">
      <c r="C36" s="1"/>
      <c r="D36" s="1"/>
      <c r="E36" s="1"/>
      <c r="F36" s="1"/>
      <c r="G36" s="1"/>
      <c r="H36" s="1"/>
    </row>
  </sheetData>
  <sheetProtection/>
  <mergeCells count="1">
    <mergeCell ref="A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0" zoomScaleNormal="90" zoomScalePageLayoutView="0" workbookViewId="0" topLeftCell="A1">
      <selection activeCell="H12" sqref="H12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3.25" customHeight="1">
      <c r="A9" s="7">
        <v>1</v>
      </c>
      <c r="B9" s="7" t="s">
        <v>3</v>
      </c>
      <c r="C9" s="7">
        <v>24</v>
      </c>
      <c r="D9" s="7">
        <v>2.64</v>
      </c>
      <c r="E9" s="7">
        <v>19798.4</v>
      </c>
      <c r="F9" s="9">
        <f>D9*E9*12</f>
        <v>627213.312</v>
      </c>
      <c r="G9" s="10" t="s">
        <v>43</v>
      </c>
      <c r="H9" s="11">
        <f>29120+22881.09</f>
        <v>52001.09</v>
      </c>
      <c r="I9" s="7" t="s">
        <v>51</v>
      </c>
      <c r="J9" s="7"/>
      <c r="K9" s="7"/>
    </row>
    <row r="10" spans="1:11" s="15" customFormat="1" ht="23.25" customHeight="1">
      <c r="A10" s="7"/>
      <c r="B10" s="7"/>
      <c r="C10" s="7"/>
      <c r="D10" s="7"/>
      <c r="E10" s="7"/>
      <c r="F10" s="9"/>
      <c r="G10" s="10" t="s">
        <v>50</v>
      </c>
      <c r="H10" s="11">
        <v>45727</v>
      </c>
      <c r="I10" s="7"/>
      <c r="J10" s="7"/>
      <c r="K10" s="7"/>
    </row>
    <row r="11" spans="1:11" s="15" customFormat="1" ht="23.25" customHeight="1">
      <c r="A11" s="7"/>
      <c r="B11" s="7"/>
      <c r="C11" s="7"/>
      <c r="D11" s="7"/>
      <c r="E11" s="7"/>
      <c r="F11" s="9"/>
      <c r="G11" s="10" t="s">
        <v>35</v>
      </c>
      <c r="H11" s="11">
        <v>103595</v>
      </c>
      <c r="I11" s="7" t="s">
        <v>52</v>
      </c>
      <c r="J11" s="7">
        <v>150</v>
      </c>
      <c r="K11" s="7"/>
    </row>
    <row r="12" spans="1:11" s="15" customFormat="1" ht="23.25" customHeight="1">
      <c r="A12" s="7"/>
      <c r="B12" s="7"/>
      <c r="C12" s="7"/>
      <c r="D12" s="7"/>
      <c r="E12" s="7"/>
      <c r="F12" s="9"/>
      <c r="G12" s="10" t="s">
        <v>41</v>
      </c>
      <c r="H12" s="11">
        <v>34994</v>
      </c>
      <c r="I12" s="7"/>
      <c r="J12" s="7"/>
      <c r="K12" s="7"/>
    </row>
    <row r="13" spans="1:11" s="15" customFormat="1" ht="23.25" customHeight="1">
      <c r="A13" s="12"/>
      <c r="B13" s="12" t="s">
        <v>6</v>
      </c>
      <c r="C13" s="12"/>
      <c r="D13" s="12"/>
      <c r="E13" s="12"/>
      <c r="F13" s="13"/>
      <c r="G13" s="22"/>
      <c r="H13" s="16">
        <f>SUM(H9:H12)</f>
        <v>236317.09</v>
      </c>
      <c r="I13" s="22"/>
      <c r="J13" s="22"/>
      <c r="K13" s="22"/>
    </row>
    <row r="14" spans="1:11" s="15" customFormat="1" ht="26.2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6.2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15" customFormat="1" ht="27" customHeight="1">
      <c r="A16" s="25"/>
      <c r="B16" s="26"/>
      <c r="C16" s="26"/>
      <c r="D16" s="26"/>
      <c r="E16" s="26"/>
      <c r="F16" s="26"/>
      <c r="G16" s="26"/>
      <c r="H16" s="26"/>
      <c r="I16" s="25"/>
      <c r="J16" s="25"/>
      <c r="K16" s="25"/>
    </row>
    <row r="17" spans="1:11" s="15" customFormat="1" ht="24.75" customHeight="1">
      <c r="A17" s="25"/>
      <c r="B17" s="26"/>
      <c r="C17" s="26"/>
      <c r="D17" s="26"/>
      <c r="E17" s="26"/>
      <c r="F17" s="26"/>
      <c r="G17" s="26"/>
      <c r="H17" s="26"/>
      <c r="I17" s="25"/>
      <c r="J17" s="25"/>
      <c r="K17" s="25"/>
    </row>
    <row r="18" spans="1:11" s="15" customFormat="1" ht="24.75" customHeight="1">
      <c r="A18" s="25"/>
      <c r="B18" s="26"/>
      <c r="C18" s="26"/>
      <c r="D18" s="26"/>
      <c r="E18" s="26"/>
      <c r="F18" s="26"/>
      <c r="G18" s="26"/>
      <c r="H18" s="26"/>
      <c r="I18" s="25"/>
      <c r="J18" s="25"/>
      <c r="K18" s="25"/>
    </row>
    <row r="19" spans="1:11" s="8" customFormat="1" ht="24.75" customHeight="1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1" s="25" customFormat="1" ht="11.25">
      <c r="A22" s="2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1:11" s="25" customFormat="1" ht="11.25">
      <c r="A23" s="2"/>
      <c r="B23" s="1"/>
      <c r="C23" s="1"/>
      <c r="D23" s="1"/>
      <c r="E23" s="1"/>
      <c r="F23" s="1"/>
      <c r="G23" s="1"/>
      <c r="H23" s="1"/>
      <c r="I23" s="2"/>
      <c r="J23" s="2"/>
      <c r="K23" s="2"/>
    </row>
    <row r="24" spans="1:11" s="25" customFormat="1" ht="11.25">
      <c r="A24" s="2"/>
      <c r="B24" s="1"/>
      <c r="C24" s="1"/>
      <c r="D24" s="1"/>
      <c r="E24" s="1"/>
      <c r="F24" s="1"/>
      <c r="G24" s="1"/>
      <c r="H24" s="1"/>
      <c r="I24" s="2"/>
      <c r="J24" s="2"/>
      <c r="K24" s="2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3:8" ht="11.25">
      <c r="C37" s="1"/>
      <c r="D37" s="1"/>
      <c r="E37" s="1"/>
      <c r="F37" s="1"/>
      <c r="G37" s="1"/>
      <c r="H37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0" zoomScaleNormal="90" zoomScalePageLayoutView="0" workbookViewId="0" topLeftCell="A1">
      <selection activeCell="H11" sqref="H11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88" t="s">
        <v>49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6.25" customHeight="1">
      <c r="A9" s="7">
        <v>1</v>
      </c>
      <c r="B9" s="7" t="s">
        <v>3</v>
      </c>
      <c r="C9" s="7">
        <v>28</v>
      </c>
      <c r="D9" s="7">
        <v>2.64</v>
      </c>
      <c r="E9" s="7">
        <v>17587.7</v>
      </c>
      <c r="F9" s="9">
        <f>D9*E9*12</f>
        <v>557178.3360000001</v>
      </c>
      <c r="G9" s="15" t="s">
        <v>25</v>
      </c>
      <c r="H9" s="11">
        <v>29568.01</v>
      </c>
      <c r="I9" s="7"/>
      <c r="J9" s="27"/>
      <c r="K9" s="24"/>
    </row>
    <row r="10" spans="1:11" s="15" customFormat="1" ht="26.25" customHeight="1">
      <c r="A10" s="7"/>
      <c r="B10" s="7"/>
      <c r="C10" s="7"/>
      <c r="D10" s="7"/>
      <c r="E10" s="7"/>
      <c r="F10" s="9"/>
      <c r="G10" s="10" t="s">
        <v>43</v>
      </c>
      <c r="H10" s="11">
        <v>5590</v>
      </c>
      <c r="I10" s="7"/>
      <c r="J10" s="27"/>
      <c r="K10" s="24"/>
    </row>
    <row r="11" spans="1:11" s="15" customFormat="1" ht="26.25" customHeight="1">
      <c r="A11" s="7"/>
      <c r="B11" s="7"/>
      <c r="C11" s="7"/>
      <c r="D11" s="7"/>
      <c r="E11" s="7"/>
      <c r="F11" s="9"/>
      <c r="G11" s="10" t="s">
        <v>41</v>
      </c>
      <c r="H11" s="11">
        <v>40497</v>
      </c>
      <c r="I11" s="7"/>
      <c r="J11" s="27"/>
      <c r="K11" s="24"/>
    </row>
    <row r="12" spans="1:11" s="15" customFormat="1" ht="26.25" customHeight="1">
      <c r="A12" s="12"/>
      <c r="B12" s="12" t="s">
        <v>6</v>
      </c>
      <c r="C12" s="12"/>
      <c r="D12" s="12"/>
      <c r="E12" s="12"/>
      <c r="F12" s="13"/>
      <c r="G12" s="22"/>
      <c r="H12" s="16">
        <f>SUM(H9:H11)</f>
        <v>75655.01</v>
      </c>
      <c r="I12" s="22"/>
      <c r="J12" s="22"/>
      <c r="K12" s="22"/>
    </row>
    <row r="13" spans="1:11" s="15" customFormat="1" ht="26.2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6.2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6.2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15" customFormat="1" ht="27" customHeight="1">
      <c r="A16" s="25"/>
      <c r="B16" s="26"/>
      <c r="C16" s="26"/>
      <c r="D16" s="26"/>
      <c r="E16" s="26"/>
      <c r="F16" s="26"/>
      <c r="G16" s="26"/>
      <c r="H16" s="26"/>
      <c r="I16" s="25"/>
      <c r="J16" s="25"/>
      <c r="K16" s="25"/>
    </row>
    <row r="17" spans="1:11" s="15" customFormat="1" ht="27" customHeight="1">
      <c r="A17" s="25"/>
      <c r="B17" s="26"/>
      <c r="C17" s="26"/>
      <c r="D17" s="26"/>
      <c r="E17" s="26"/>
      <c r="F17" s="26"/>
      <c r="G17" s="26"/>
      <c r="H17" s="26"/>
      <c r="I17" s="25"/>
      <c r="J17" s="25"/>
      <c r="K17" s="25"/>
    </row>
    <row r="18" spans="1:11" s="8" customFormat="1" ht="31.5" customHeight="1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1" s="25" customFormat="1" ht="11.25">
      <c r="A22" s="2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1:11" s="25" customFormat="1" ht="11.25">
      <c r="A23" s="2"/>
      <c r="B23" s="1"/>
      <c r="C23" s="1"/>
      <c r="D23" s="1"/>
      <c r="E23" s="1"/>
      <c r="F23" s="1"/>
      <c r="G23" s="1"/>
      <c r="H23" s="1"/>
      <c r="I23" s="2"/>
      <c r="J23" s="2"/>
      <c r="K23" s="2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3:8" ht="11.25">
      <c r="C37" s="1"/>
      <c r="D37" s="1"/>
      <c r="E37" s="1"/>
      <c r="F37" s="1"/>
      <c r="G37" s="1"/>
      <c r="H37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90" zoomScaleNormal="90" zoomScalePageLayoutView="0" workbookViewId="0" topLeftCell="A1">
      <selection activeCell="G9" sqref="G9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3</v>
      </c>
      <c r="C9" s="7">
        <v>30</v>
      </c>
      <c r="D9" s="7">
        <v>2.64</v>
      </c>
      <c r="E9" s="7">
        <v>3682.1</v>
      </c>
      <c r="F9" s="9">
        <f>D9*E9*12</f>
        <v>116648.92800000001</v>
      </c>
      <c r="G9" s="10" t="s">
        <v>47</v>
      </c>
      <c r="H9" s="11">
        <v>182074</v>
      </c>
      <c r="I9" s="7"/>
      <c r="J9" s="27"/>
      <c r="K9" s="24"/>
    </row>
    <row r="10" spans="1:11" s="15" customFormat="1" ht="22.5" customHeight="1">
      <c r="A10" s="7"/>
      <c r="B10" s="7"/>
      <c r="C10" s="7"/>
      <c r="D10" s="7"/>
      <c r="E10" s="7"/>
      <c r="F10" s="9"/>
      <c r="G10" s="10" t="s">
        <v>41</v>
      </c>
      <c r="H10" s="11">
        <v>16550</v>
      </c>
      <c r="I10" s="7"/>
      <c r="J10" s="27"/>
      <c r="K10" s="24"/>
    </row>
    <row r="11" spans="1:11" s="15" customFormat="1" ht="26.25" customHeight="1">
      <c r="A11" s="12"/>
      <c r="B11" s="12" t="s">
        <v>6</v>
      </c>
      <c r="C11" s="12"/>
      <c r="D11" s="12"/>
      <c r="E11" s="12"/>
      <c r="F11" s="13"/>
      <c r="G11" s="22"/>
      <c r="H11" s="16">
        <f>SUM(H9:H10)</f>
        <v>198624</v>
      </c>
      <c r="I11" s="22"/>
      <c r="J11" s="22"/>
      <c r="K11" s="22"/>
    </row>
    <row r="12" spans="1:11" s="15" customFormat="1" ht="22.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15" customFormat="1" ht="22.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8" customFormat="1" ht="21.7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2:8" s="25" customFormat="1" ht="11.25">
      <c r="B15" s="26"/>
      <c r="C15" s="26"/>
      <c r="D15" s="26"/>
      <c r="E15" s="26"/>
      <c r="F15" s="26"/>
      <c r="G15" s="26"/>
      <c r="H15" s="26"/>
    </row>
    <row r="16" spans="2:8" s="25" customFormat="1" ht="11.25">
      <c r="B16" s="26"/>
      <c r="C16" s="26"/>
      <c r="D16" s="26"/>
      <c r="E16" s="26"/>
      <c r="F16" s="26"/>
      <c r="G16" s="26"/>
      <c r="H16" s="26"/>
    </row>
    <row r="17" spans="1:11" s="25" customFormat="1" ht="11.25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3:8" ht="11.25">
      <c r="C36" s="1"/>
      <c r="D36" s="1"/>
      <c r="E36" s="1"/>
      <c r="F36" s="1"/>
      <c r="G36" s="1"/>
      <c r="H36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90" zoomScaleNormal="90" zoomScalePageLayoutView="0" workbookViewId="0" topLeftCell="A1">
      <selection activeCell="H11" sqref="H11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1.75" customHeight="1">
      <c r="A9" s="7">
        <v>1</v>
      </c>
      <c r="B9" s="7" t="s">
        <v>3</v>
      </c>
      <c r="C9" s="17" t="s">
        <v>5</v>
      </c>
      <c r="D9" s="7">
        <v>2.64</v>
      </c>
      <c r="E9" s="7">
        <v>3676.1</v>
      </c>
      <c r="F9" s="9">
        <f>D9*E9*12</f>
        <v>116458.848</v>
      </c>
      <c r="G9" s="10" t="s">
        <v>47</v>
      </c>
      <c r="H9" s="11">
        <v>205603</v>
      </c>
      <c r="I9" s="7"/>
      <c r="J9" s="27"/>
      <c r="K9" s="24"/>
    </row>
    <row r="10" spans="1:11" s="15" customFormat="1" ht="21.75" customHeight="1">
      <c r="A10" s="7"/>
      <c r="B10" s="7"/>
      <c r="C10" s="17"/>
      <c r="D10" s="7"/>
      <c r="E10" s="7"/>
      <c r="F10" s="9"/>
      <c r="G10" s="10" t="s">
        <v>48</v>
      </c>
      <c r="H10" s="11">
        <v>2210.33</v>
      </c>
      <c r="I10" s="7"/>
      <c r="J10" s="27"/>
      <c r="K10" s="24"/>
    </row>
    <row r="11" spans="1:11" s="15" customFormat="1" ht="21.75" customHeight="1">
      <c r="A11" s="7"/>
      <c r="B11" s="7"/>
      <c r="C11" s="17"/>
      <c r="D11" s="7"/>
      <c r="E11" s="7"/>
      <c r="F11" s="9"/>
      <c r="G11" s="10" t="s">
        <v>41</v>
      </c>
      <c r="H11" s="11">
        <v>21344</v>
      </c>
      <c r="I11" s="7"/>
      <c r="J11" s="27"/>
      <c r="K11" s="24"/>
    </row>
    <row r="12" spans="1:11" s="15" customFormat="1" ht="26.25" customHeight="1">
      <c r="A12" s="12"/>
      <c r="B12" s="12" t="s">
        <v>6</v>
      </c>
      <c r="C12" s="18"/>
      <c r="D12" s="12"/>
      <c r="E12" s="12"/>
      <c r="F12" s="13"/>
      <c r="G12" s="22"/>
      <c r="H12" s="14">
        <f>SUM(H9:H11)</f>
        <v>229157.33</v>
      </c>
      <c r="I12" s="22"/>
      <c r="J12" s="22"/>
      <c r="K12" s="22"/>
    </row>
    <row r="13" spans="1:11" s="15" customFormat="1" ht="21.7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1.7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8" customFormat="1" ht="26.2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2:8" s="25" customFormat="1" ht="11.25">
      <c r="B16" s="26"/>
      <c r="C16" s="26"/>
      <c r="D16" s="26"/>
      <c r="E16" s="26"/>
      <c r="F16" s="26"/>
      <c r="G16" s="26"/>
      <c r="H16" s="26"/>
    </row>
    <row r="17" spans="2:8" s="25" customFormat="1" ht="11.25">
      <c r="B17" s="26"/>
      <c r="C17" s="26"/>
      <c r="D17" s="26"/>
      <c r="E17" s="26"/>
      <c r="F17" s="26"/>
      <c r="G17" s="26"/>
      <c r="H17" s="26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3:8" ht="11.25">
      <c r="C36" s="1"/>
      <c r="D36" s="1"/>
      <c r="E36" s="1"/>
      <c r="F36" s="1"/>
      <c r="G36" s="1"/>
      <c r="H36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90" zoomScaleNormal="90" zoomScalePageLayoutView="0" workbookViewId="0" topLeftCell="A1">
      <selection activeCell="H12" sqref="H12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3</v>
      </c>
      <c r="C9" s="7">
        <v>36</v>
      </c>
      <c r="D9" s="7">
        <v>2.64</v>
      </c>
      <c r="E9" s="7">
        <v>14944.7</v>
      </c>
      <c r="F9" s="9">
        <f>D9*E9*12</f>
        <v>473448.096</v>
      </c>
      <c r="G9" s="10" t="s">
        <v>20</v>
      </c>
      <c r="H9" s="11">
        <v>282411</v>
      </c>
      <c r="I9" s="7"/>
      <c r="J9" s="27" t="s">
        <v>42</v>
      </c>
      <c r="K9" s="24"/>
    </row>
    <row r="10" spans="1:11" s="15" customFormat="1" ht="22.5" customHeight="1">
      <c r="A10" s="7"/>
      <c r="B10" s="7"/>
      <c r="C10" s="7"/>
      <c r="D10" s="7"/>
      <c r="E10" s="7"/>
      <c r="F10" s="9"/>
      <c r="G10" s="10" t="s">
        <v>45</v>
      </c>
      <c r="H10" s="11">
        <v>159555</v>
      </c>
      <c r="I10" s="7"/>
      <c r="J10" s="27" t="s">
        <v>46</v>
      </c>
      <c r="K10" s="24"/>
    </row>
    <row r="11" spans="1:11" s="15" customFormat="1" ht="22.5" customHeight="1">
      <c r="A11" s="7"/>
      <c r="B11" s="7"/>
      <c r="C11" s="7"/>
      <c r="D11" s="7"/>
      <c r="E11" s="7"/>
      <c r="F11" s="9"/>
      <c r="G11" s="10" t="s">
        <v>41</v>
      </c>
      <c r="H11" s="11">
        <v>34803</v>
      </c>
      <c r="I11" s="7"/>
      <c r="J11" s="27"/>
      <c r="K11" s="24"/>
    </row>
    <row r="12" spans="1:11" s="15" customFormat="1" ht="22.5" customHeight="1">
      <c r="A12" s="7"/>
      <c r="B12" s="7"/>
      <c r="C12" s="7"/>
      <c r="D12" s="7"/>
      <c r="E12" s="7"/>
      <c r="F12" s="9"/>
      <c r="G12" s="10" t="s">
        <v>43</v>
      </c>
      <c r="H12" s="11">
        <f>34320.39+16120</f>
        <v>50440.39</v>
      </c>
      <c r="I12" s="7"/>
      <c r="J12" s="27"/>
      <c r="K12" s="24"/>
    </row>
    <row r="13" spans="1:11" s="15" customFormat="1" ht="26.25" customHeight="1">
      <c r="A13" s="12"/>
      <c r="B13" s="12" t="s">
        <v>6</v>
      </c>
      <c r="C13" s="12"/>
      <c r="D13" s="12"/>
      <c r="E13" s="12"/>
      <c r="F13" s="13"/>
      <c r="G13" s="22"/>
      <c r="H13" s="16">
        <f>SUM(H9:H12)</f>
        <v>527209.39</v>
      </c>
      <c r="I13" s="22"/>
      <c r="J13" s="22"/>
      <c r="K13" s="22"/>
    </row>
    <row r="14" spans="1:11" s="15" customFormat="1" ht="22.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2.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8" customFormat="1" ht="21.75" customHeight="1">
      <c r="A16" s="25"/>
      <c r="B16" s="26"/>
      <c r="C16" s="26"/>
      <c r="D16" s="26"/>
      <c r="E16" s="26"/>
      <c r="F16" s="26"/>
      <c r="G16" s="26"/>
      <c r="H16" s="26"/>
      <c r="I16" s="25"/>
      <c r="J16" s="25"/>
      <c r="K16" s="25"/>
    </row>
    <row r="17" spans="2:8" s="25" customFormat="1" ht="11.25">
      <c r="B17" s="26"/>
      <c r="C17" s="26"/>
      <c r="D17" s="26"/>
      <c r="E17" s="26"/>
      <c r="F17" s="26"/>
      <c r="G17" s="26"/>
      <c r="H17" s="26"/>
    </row>
    <row r="18" spans="2:8" s="25" customFormat="1" ht="11.25">
      <c r="B18" s="26"/>
      <c r="C18" s="26"/>
      <c r="D18" s="26"/>
      <c r="E18" s="26"/>
      <c r="F18" s="26"/>
      <c r="G18" s="26"/>
      <c r="H18" s="26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2:8" ht="11.25">
      <c r="B37" s="1"/>
      <c r="C37" s="1"/>
      <c r="D37" s="1"/>
      <c r="E37" s="1"/>
      <c r="F37" s="1"/>
      <c r="G37" s="1"/>
      <c r="H37" s="1"/>
    </row>
    <row r="38" spans="3:8" ht="11.25">
      <c r="C38" s="1"/>
      <c r="D38" s="1"/>
      <c r="E38" s="1"/>
      <c r="F38" s="1"/>
      <c r="G38" s="1"/>
      <c r="H38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="60" zoomScaleNormal="90" zoomScalePageLayoutView="0" workbookViewId="0" topLeftCell="B22">
      <selection activeCell="J17" sqref="J17"/>
    </sheetView>
  </sheetViews>
  <sheetFormatPr defaultColWidth="9.00390625" defaultRowHeight="12.75"/>
  <cols>
    <col min="1" max="1" width="6.625" style="2" customWidth="1"/>
    <col min="2" max="2" width="26.375" style="2" customWidth="1"/>
    <col min="3" max="3" width="16.00390625" style="2" customWidth="1"/>
    <col min="4" max="4" width="47.875" style="2" customWidth="1"/>
    <col min="5" max="5" width="23.25390625" style="2" hidden="1" customWidth="1"/>
    <col min="6" max="6" width="26.00390625" style="2" hidden="1" customWidth="1"/>
    <col min="7" max="7" width="20.25390625" style="2" customWidth="1"/>
    <col min="8" max="8" width="20.125" style="2" customWidth="1"/>
    <col min="9" max="9" width="20.00390625" style="2" customWidth="1"/>
    <col min="10" max="10" width="22.25390625" style="2" customWidth="1"/>
    <col min="11" max="11" width="33.25390625" style="2" customWidth="1"/>
    <col min="12" max="12" width="13.375" style="2" bestFit="1" customWidth="1"/>
    <col min="13" max="16384" width="9.125" style="2" customWidth="1"/>
  </cols>
  <sheetData>
    <row r="1" spans="1:10" s="20" customFormat="1" ht="15.75">
      <c r="A1" s="19"/>
      <c r="B1" s="19"/>
      <c r="C1" s="19"/>
      <c r="D1" s="19"/>
      <c r="E1" s="19"/>
      <c r="G1" s="59"/>
      <c r="H1" s="60"/>
      <c r="I1" s="59" t="s">
        <v>15</v>
      </c>
      <c r="J1" s="59"/>
    </row>
    <row r="2" spans="1:10" s="20" customFormat="1" ht="15.75">
      <c r="A2" s="19"/>
      <c r="B2" s="19"/>
      <c r="C2" s="19"/>
      <c r="D2" s="19"/>
      <c r="E2" s="19"/>
      <c r="G2" s="59"/>
      <c r="H2" s="60"/>
      <c r="I2" s="59" t="s">
        <v>8</v>
      </c>
      <c r="J2" s="59"/>
    </row>
    <row r="3" spans="1:10" s="20" customFormat="1" ht="15.75">
      <c r="A3" s="19"/>
      <c r="B3" s="19"/>
      <c r="C3" s="19"/>
      <c r="D3" s="19"/>
      <c r="E3" s="19"/>
      <c r="G3" s="59"/>
      <c r="H3" s="60"/>
      <c r="I3" s="59" t="s">
        <v>9</v>
      </c>
      <c r="J3" s="59"/>
    </row>
    <row r="4" spans="1:10" s="20" customFormat="1" ht="15.75">
      <c r="A4" s="19"/>
      <c r="B4" s="19"/>
      <c r="C4" s="19"/>
      <c r="D4" s="19"/>
      <c r="E4" s="19"/>
      <c r="G4" s="59"/>
      <c r="H4" s="60"/>
      <c r="I4" s="59" t="s">
        <v>21</v>
      </c>
      <c r="J4" s="59"/>
    </row>
    <row r="5" spans="1:8" s="20" customFormat="1" ht="15.75" customHeight="1">
      <c r="A5" s="19"/>
      <c r="B5" s="19"/>
      <c r="C5" s="19"/>
      <c r="D5" s="19"/>
      <c r="E5" s="19"/>
      <c r="G5" s="59"/>
      <c r="H5" s="59"/>
    </row>
    <row r="6" spans="1:12" s="20" customFormat="1" ht="20.25" customHeight="1">
      <c r="A6" s="93" t="s">
        <v>40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29"/>
    </row>
    <row r="7" spans="1:12" s="20" customFormat="1" ht="14.25" customHeight="1" thickBot="1">
      <c r="A7" s="32"/>
      <c r="B7" s="32"/>
      <c r="C7" s="32"/>
      <c r="D7" s="32"/>
      <c r="E7" s="32"/>
      <c r="F7" s="32"/>
      <c r="G7" s="32"/>
      <c r="H7" s="30"/>
      <c r="I7" s="28"/>
      <c r="J7" s="28"/>
      <c r="K7" s="28"/>
      <c r="L7" s="28"/>
    </row>
    <row r="8" spans="1:11" s="8" customFormat="1" ht="57" thickBot="1">
      <c r="A8" s="33" t="s">
        <v>0</v>
      </c>
      <c r="B8" s="34" t="s">
        <v>10</v>
      </c>
      <c r="C8" s="35" t="s">
        <v>1</v>
      </c>
      <c r="D8" s="36" t="s">
        <v>7</v>
      </c>
      <c r="E8" s="36" t="s">
        <v>23</v>
      </c>
      <c r="F8" s="62"/>
      <c r="G8" s="34" t="s">
        <v>30</v>
      </c>
      <c r="H8" s="34" t="s">
        <v>29</v>
      </c>
      <c r="I8" s="55" t="s">
        <v>28</v>
      </c>
      <c r="J8" s="55" t="s">
        <v>32</v>
      </c>
      <c r="K8" s="57" t="s">
        <v>31</v>
      </c>
    </row>
    <row r="9" spans="1:11" s="8" customFormat="1" ht="18.75">
      <c r="A9" s="67"/>
      <c r="B9" s="101" t="s">
        <v>22</v>
      </c>
      <c r="C9" s="102" t="s">
        <v>4</v>
      </c>
      <c r="D9" s="68" t="s">
        <v>36</v>
      </c>
      <c r="E9" s="68"/>
      <c r="F9" s="28"/>
      <c r="G9" s="65"/>
      <c r="H9" s="68"/>
      <c r="I9" s="69">
        <v>278480</v>
      </c>
      <c r="J9" s="69">
        <v>618872.14</v>
      </c>
      <c r="K9" s="70"/>
    </row>
    <row r="10" spans="1:11" s="8" customFormat="1" ht="18.75">
      <c r="A10" s="67"/>
      <c r="B10" s="95"/>
      <c r="C10" s="98"/>
      <c r="D10" s="50" t="s">
        <v>41</v>
      </c>
      <c r="E10" s="42"/>
      <c r="F10" s="79"/>
      <c r="G10" s="42"/>
      <c r="H10" s="42"/>
      <c r="I10" s="42"/>
      <c r="J10" s="42">
        <v>5110</v>
      </c>
      <c r="K10" s="77"/>
    </row>
    <row r="11" spans="1:11" s="15" customFormat="1" ht="59.25" customHeight="1">
      <c r="A11" s="37">
        <v>1</v>
      </c>
      <c r="B11" s="96"/>
      <c r="C11" s="99"/>
      <c r="D11" s="42" t="s">
        <v>24</v>
      </c>
      <c r="E11" s="42">
        <v>31044.21</v>
      </c>
      <c r="F11" s="7"/>
      <c r="G11" s="81">
        <v>31044.21</v>
      </c>
      <c r="H11" s="42"/>
      <c r="I11" s="42"/>
      <c r="J11" s="42"/>
      <c r="K11" s="78">
        <f>G11+I9+J9+J10</f>
        <v>933506.3500000001</v>
      </c>
    </row>
    <row r="12" spans="1:11" s="15" customFormat="1" ht="59.25" customHeight="1">
      <c r="A12" s="37"/>
      <c r="B12" s="94" t="s">
        <v>3</v>
      </c>
      <c r="C12" s="97">
        <v>28</v>
      </c>
      <c r="D12" s="68" t="s">
        <v>27</v>
      </c>
      <c r="E12" s="39"/>
      <c r="F12" s="31"/>
      <c r="G12" s="38"/>
      <c r="H12" s="39"/>
      <c r="I12" s="85">
        <v>5590</v>
      </c>
      <c r="J12" s="63"/>
      <c r="K12" s="109">
        <f>G14+I12+J13</f>
        <v>75655.01</v>
      </c>
    </row>
    <row r="13" spans="1:11" s="15" customFormat="1" ht="59.25" customHeight="1">
      <c r="A13" s="37"/>
      <c r="B13" s="95"/>
      <c r="C13" s="98"/>
      <c r="D13" s="50" t="s">
        <v>41</v>
      </c>
      <c r="E13" s="39"/>
      <c r="F13" s="31"/>
      <c r="G13" s="38"/>
      <c r="H13" s="39"/>
      <c r="I13" s="40"/>
      <c r="J13" s="63">
        <v>40497</v>
      </c>
      <c r="K13" s="110"/>
    </row>
    <row r="14" spans="1:11" s="15" customFormat="1" ht="38.25" customHeight="1">
      <c r="A14" s="41">
        <v>2</v>
      </c>
      <c r="B14" s="96"/>
      <c r="C14" s="99"/>
      <c r="D14" s="43" t="s">
        <v>25</v>
      </c>
      <c r="E14" s="43">
        <v>29568.01</v>
      </c>
      <c r="F14" s="31"/>
      <c r="G14" s="81">
        <v>29568.01</v>
      </c>
      <c r="H14" s="43"/>
      <c r="I14" s="56"/>
      <c r="J14" s="75"/>
      <c r="K14" s="111"/>
    </row>
    <row r="15" spans="1:11" s="15" customFormat="1" ht="38.25" customHeight="1">
      <c r="A15" s="44"/>
      <c r="B15" s="94" t="s">
        <v>3</v>
      </c>
      <c r="C15" s="94">
        <v>24</v>
      </c>
      <c r="D15" s="50" t="s">
        <v>41</v>
      </c>
      <c r="E15" s="50"/>
      <c r="F15" s="31"/>
      <c r="G15" s="45"/>
      <c r="H15" s="50"/>
      <c r="I15" s="66"/>
      <c r="J15" s="64">
        <v>34994.06</v>
      </c>
      <c r="K15" s="109">
        <f>J15+I16+J17+I18+J18</f>
        <v>236317.83</v>
      </c>
    </row>
    <row r="16" spans="1:11" s="15" customFormat="1" ht="38.25" customHeight="1">
      <c r="A16" s="44"/>
      <c r="B16" s="95"/>
      <c r="C16" s="95"/>
      <c r="D16" s="50" t="s">
        <v>37</v>
      </c>
      <c r="E16" s="50"/>
      <c r="F16" s="31"/>
      <c r="G16" s="45"/>
      <c r="H16" s="50"/>
      <c r="I16" s="64">
        <v>45727</v>
      </c>
      <c r="J16" s="64"/>
      <c r="K16" s="110"/>
    </row>
    <row r="17" spans="1:11" s="15" customFormat="1" ht="38.25" customHeight="1">
      <c r="A17" s="44"/>
      <c r="B17" s="95"/>
      <c r="C17" s="95"/>
      <c r="D17" s="50" t="s">
        <v>35</v>
      </c>
      <c r="E17" s="50"/>
      <c r="F17" s="31"/>
      <c r="G17" s="45"/>
      <c r="H17" s="50"/>
      <c r="I17" s="66"/>
      <c r="J17" s="64">
        <v>103595.68</v>
      </c>
      <c r="K17" s="110"/>
    </row>
    <row r="18" spans="1:11" s="15" customFormat="1" ht="52.5" customHeight="1">
      <c r="A18" s="44">
        <v>3</v>
      </c>
      <c r="B18" s="96"/>
      <c r="C18" s="96"/>
      <c r="D18" s="50" t="s">
        <v>27</v>
      </c>
      <c r="E18" s="71"/>
      <c r="F18" s="72"/>
      <c r="G18" s="73"/>
      <c r="H18" s="71"/>
      <c r="I18" s="84">
        <v>29120</v>
      </c>
      <c r="J18" s="74">
        <v>22881.09</v>
      </c>
      <c r="K18" s="111"/>
    </row>
    <row r="19" spans="1:11" s="15" customFormat="1" ht="52.5" customHeight="1">
      <c r="A19" s="44"/>
      <c r="B19" s="94" t="s">
        <v>22</v>
      </c>
      <c r="C19" s="94">
        <v>27</v>
      </c>
      <c r="D19" s="50" t="s">
        <v>27</v>
      </c>
      <c r="E19" s="71"/>
      <c r="F19" s="72"/>
      <c r="G19" s="73"/>
      <c r="H19" s="71"/>
      <c r="I19" s="84">
        <v>78390</v>
      </c>
      <c r="J19" s="74">
        <v>15990.08</v>
      </c>
      <c r="K19" s="109">
        <f>I19+J19+H20+J20</f>
        <v>219783.01</v>
      </c>
    </row>
    <row r="20" spans="1:11" s="15" customFormat="1" ht="54" customHeight="1">
      <c r="A20" s="44">
        <v>4</v>
      </c>
      <c r="B20" s="96"/>
      <c r="C20" s="96"/>
      <c r="D20" s="43" t="s">
        <v>25</v>
      </c>
      <c r="E20" s="50">
        <v>70000</v>
      </c>
      <c r="F20" s="31"/>
      <c r="G20" s="45"/>
      <c r="H20" s="83">
        <v>57893.2</v>
      </c>
      <c r="I20" s="76"/>
      <c r="J20" s="64">
        <v>67509.73</v>
      </c>
      <c r="K20" s="110"/>
    </row>
    <row r="21" spans="1:11" s="15" customFormat="1" ht="54" customHeight="1">
      <c r="A21" s="44"/>
      <c r="B21" s="97" t="s">
        <v>3</v>
      </c>
      <c r="C21" s="94">
        <v>30</v>
      </c>
      <c r="D21" s="50" t="s">
        <v>41</v>
      </c>
      <c r="E21" s="50"/>
      <c r="F21" s="31"/>
      <c r="G21" s="45"/>
      <c r="H21" s="50"/>
      <c r="I21" s="46"/>
      <c r="J21" s="80">
        <v>16550</v>
      </c>
      <c r="K21" s="112">
        <f>I22+J21</f>
        <v>198624</v>
      </c>
    </row>
    <row r="22" spans="1:11" s="15" customFormat="1" ht="54" customHeight="1">
      <c r="A22" s="44">
        <v>5</v>
      </c>
      <c r="B22" s="99"/>
      <c r="C22" s="96"/>
      <c r="D22" s="50" t="s">
        <v>34</v>
      </c>
      <c r="E22" s="50"/>
      <c r="F22" s="31"/>
      <c r="G22" s="45"/>
      <c r="H22" s="50"/>
      <c r="I22" s="46">
        <v>182074</v>
      </c>
      <c r="J22" s="80"/>
      <c r="K22" s="112"/>
    </row>
    <row r="23" spans="1:11" s="15" customFormat="1" ht="54" customHeight="1">
      <c r="A23" s="44"/>
      <c r="B23" s="97" t="s">
        <v>3</v>
      </c>
      <c r="C23" s="103" t="s">
        <v>5</v>
      </c>
      <c r="D23" s="50" t="s">
        <v>41</v>
      </c>
      <c r="E23" s="50"/>
      <c r="F23" s="31"/>
      <c r="G23" s="45"/>
      <c r="H23" s="50"/>
      <c r="I23" s="46"/>
      <c r="J23" s="64">
        <v>21344</v>
      </c>
      <c r="K23" s="109">
        <f>I25+J23+J24</f>
        <v>229157.33</v>
      </c>
    </row>
    <row r="24" spans="1:11" s="15" customFormat="1" ht="54" customHeight="1">
      <c r="A24" s="44"/>
      <c r="B24" s="98"/>
      <c r="C24" s="104"/>
      <c r="D24" s="50" t="s">
        <v>27</v>
      </c>
      <c r="E24" s="50"/>
      <c r="F24" s="31"/>
      <c r="G24" s="45"/>
      <c r="H24" s="50"/>
      <c r="I24" s="46"/>
      <c r="J24" s="64">
        <v>2210.33</v>
      </c>
      <c r="K24" s="110"/>
    </row>
    <row r="25" spans="1:11" s="15" customFormat="1" ht="54" customHeight="1">
      <c r="A25" s="44">
        <v>6</v>
      </c>
      <c r="B25" s="99"/>
      <c r="C25" s="105"/>
      <c r="D25" s="50" t="s">
        <v>38</v>
      </c>
      <c r="E25" s="50"/>
      <c r="F25" s="31"/>
      <c r="G25" s="45"/>
      <c r="H25" s="50"/>
      <c r="I25" s="46">
        <v>205603</v>
      </c>
      <c r="J25" s="64"/>
      <c r="K25" s="111"/>
    </row>
    <row r="26" spans="1:11" s="15" customFormat="1" ht="54" customHeight="1">
      <c r="A26" s="44"/>
      <c r="B26" s="97" t="s">
        <v>3</v>
      </c>
      <c r="C26" s="97">
        <v>36</v>
      </c>
      <c r="D26" s="50" t="s">
        <v>27</v>
      </c>
      <c r="E26" s="50"/>
      <c r="F26" s="31"/>
      <c r="G26" s="45"/>
      <c r="H26" s="50"/>
      <c r="I26" s="86">
        <v>16120</v>
      </c>
      <c r="J26" s="64">
        <v>31200</v>
      </c>
      <c r="K26" s="106">
        <f>G29+I27+I26+J26+J28</f>
        <v>523606.43</v>
      </c>
    </row>
    <row r="27" spans="1:11" s="15" customFormat="1" ht="54" customHeight="1">
      <c r="A27" s="44"/>
      <c r="B27" s="98"/>
      <c r="C27" s="98"/>
      <c r="D27" s="50" t="s">
        <v>33</v>
      </c>
      <c r="E27" s="50"/>
      <c r="F27" s="31"/>
      <c r="G27" s="45"/>
      <c r="H27" s="50"/>
      <c r="I27" s="46">
        <v>159555</v>
      </c>
      <c r="J27" s="64"/>
      <c r="K27" s="107"/>
    </row>
    <row r="28" spans="1:11" s="15" customFormat="1" ht="54" customHeight="1">
      <c r="A28" s="44"/>
      <c r="B28" s="98"/>
      <c r="C28" s="98"/>
      <c r="D28" s="50" t="s">
        <v>41</v>
      </c>
      <c r="E28" s="50"/>
      <c r="F28" s="31"/>
      <c r="G28" s="45"/>
      <c r="H28" s="50"/>
      <c r="I28" s="46"/>
      <c r="J28" s="64">
        <v>34320.39</v>
      </c>
      <c r="K28" s="107"/>
    </row>
    <row r="29" spans="1:14" s="15" customFormat="1" ht="49.5" customHeight="1" thickBot="1">
      <c r="A29" s="44">
        <v>7</v>
      </c>
      <c r="B29" s="100"/>
      <c r="C29" s="100"/>
      <c r="D29" s="45" t="s">
        <v>20</v>
      </c>
      <c r="E29" s="53">
        <v>326000</v>
      </c>
      <c r="F29" s="31"/>
      <c r="G29" s="82">
        <v>282411.04</v>
      </c>
      <c r="H29" s="51"/>
      <c r="I29" s="46"/>
      <c r="J29" s="64"/>
      <c r="K29" s="108"/>
      <c r="L29" s="25"/>
      <c r="M29" s="25"/>
      <c r="N29" s="25"/>
    </row>
    <row r="30" spans="1:14" s="15" customFormat="1" ht="27" customHeight="1" thickBot="1">
      <c r="A30" s="90" t="s">
        <v>6</v>
      </c>
      <c r="B30" s="91"/>
      <c r="C30" s="91"/>
      <c r="D30" s="92"/>
      <c r="E30" s="54">
        <f>SUM(E11:E29)</f>
        <v>456612.22</v>
      </c>
      <c r="F30" s="61"/>
      <c r="G30" s="47">
        <f>SUM(G11:G29)</f>
        <v>343023.26</v>
      </c>
      <c r="H30" s="52">
        <f>SUM(H11:H29)</f>
        <v>57893.2</v>
      </c>
      <c r="I30" s="48">
        <f>SUM(I11:I29)</f>
        <v>722179</v>
      </c>
      <c r="J30" s="48">
        <f>SUM(J11:J29)</f>
        <v>391092.36</v>
      </c>
      <c r="K30" s="58">
        <f>SUM(K11:K28)</f>
        <v>2416649.9600000004</v>
      </c>
      <c r="L30" s="25"/>
      <c r="M30" s="25"/>
      <c r="N30" s="25"/>
    </row>
    <row r="31" spans="1:12" s="15" customFormat="1" ht="28.5" customHeight="1">
      <c r="A31" s="25"/>
      <c r="B31" s="26"/>
      <c r="C31" s="26"/>
      <c r="D31" s="26"/>
      <c r="E31" s="26"/>
      <c r="F31" s="26"/>
      <c r="G31" s="26"/>
      <c r="H31" s="26"/>
      <c r="I31" s="25"/>
      <c r="J31" s="25"/>
      <c r="K31" s="25"/>
      <c r="L31" s="25"/>
    </row>
    <row r="32" spans="1:12" s="15" customFormat="1" ht="13.5" customHeight="1">
      <c r="A32" s="25"/>
      <c r="B32" s="26"/>
      <c r="C32" s="26"/>
      <c r="D32" s="26"/>
      <c r="E32" s="26"/>
      <c r="F32" s="26"/>
      <c r="G32" s="26"/>
      <c r="H32" s="26"/>
      <c r="I32" s="25"/>
      <c r="J32" s="25"/>
      <c r="K32" s="25"/>
      <c r="L32" s="25"/>
    </row>
    <row r="33" spans="1:12" s="8" customFormat="1" ht="29.25" customHeight="1">
      <c r="A33" s="89" t="s">
        <v>39</v>
      </c>
      <c r="B33" s="89"/>
      <c r="C33" s="89"/>
      <c r="D33" s="89"/>
      <c r="E33" s="26"/>
      <c r="F33" s="26"/>
      <c r="G33" s="26"/>
      <c r="H33" s="26"/>
      <c r="I33" s="25"/>
      <c r="J33" s="25"/>
      <c r="K33" s="25"/>
      <c r="L33" s="25"/>
    </row>
    <row r="34" spans="2:12" s="25" customFormat="1" ht="15.75">
      <c r="B34" s="26"/>
      <c r="C34" s="26"/>
      <c r="D34" s="49" t="s">
        <v>26</v>
      </c>
      <c r="E34" s="26"/>
      <c r="F34" s="26"/>
      <c r="G34" s="26"/>
      <c r="H34" s="1"/>
      <c r="I34" s="2"/>
      <c r="J34" s="2"/>
      <c r="K34" s="2"/>
      <c r="L34" s="2"/>
    </row>
    <row r="35" spans="2:12" s="25" customFormat="1" ht="11.25">
      <c r="B35" s="26"/>
      <c r="C35" s="26"/>
      <c r="D35" s="26"/>
      <c r="E35" s="26"/>
      <c r="F35" s="26"/>
      <c r="G35" s="26"/>
      <c r="H35" s="1"/>
      <c r="I35" s="2"/>
      <c r="J35" s="2"/>
      <c r="K35" s="2"/>
      <c r="L35" s="2"/>
    </row>
    <row r="36" spans="1:12" s="25" customFormat="1" ht="11.25">
      <c r="A36" s="2"/>
      <c r="B36" s="1"/>
      <c r="C36" s="1"/>
      <c r="D36" s="1"/>
      <c r="E36" s="1"/>
      <c r="F36" s="1"/>
      <c r="G36" s="1"/>
      <c r="H36" s="1"/>
      <c r="I36" s="2"/>
      <c r="J36" s="2"/>
      <c r="K36" s="2"/>
      <c r="L36" s="2"/>
    </row>
    <row r="37" spans="1:12" s="25" customFormat="1" ht="11.25">
      <c r="A37" s="2"/>
      <c r="B37" s="1"/>
      <c r="C37" s="1"/>
      <c r="D37" s="1"/>
      <c r="E37" s="1"/>
      <c r="F37" s="1"/>
      <c r="G37" s="1"/>
      <c r="H37" s="1"/>
      <c r="I37" s="2"/>
      <c r="J37" s="2"/>
      <c r="K37" s="2"/>
      <c r="L37" s="2"/>
    </row>
    <row r="38" spans="1:12" s="25" customFormat="1" ht="11.25">
      <c r="A38" s="2"/>
      <c r="B38" s="1"/>
      <c r="C38" s="1"/>
      <c r="D38" s="1"/>
      <c r="E38" s="1"/>
      <c r="F38" s="1"/>
      <c r="G38" s="1"/>
      <c r="H38" s="1"/>
      <c r="I38" s="2"/>
      <c r="J38" s="2"/>
      <c r="K38" s="2"/>
      <c r="L38" s="2"/>
    </row>
    <row r="39" spans="2:8" ht="11.25">
      <c r="B39" s="1"/>
      <c r="C39" s="1"/>
      <c r="D39" s="1"/>
      <c r="E39" s="1"/>
      <c r="F39" s="1"/>
      <c r="G39" s="1"/>
      <c r="H39" s="1"/>
    </row>
    <row r="40" spans="2:8" ht="11.25">
      <c r="B40" s="1"/>
      <c r="C40" s="1"/>
      <c r="D40" s="1"/>
      <c r="E40" s="1"/>
      <c r="F40" s="1"/>
      <c r="G40" s="1"/>
      <c r="H40" s="1"/>
    </row>
    <row r="41" spans="2:8" ht="11.25">
      <c r="B41" s="1"/>
      <c r="C41" s="1"/>
      <c r="D41" s="1"/>
      <c r="E41" s="1"/>
      <c r="F41" s="1"/>
      <c r="G41" s="1"/>
      <c r="H41" s="1"/>
    </row>
    <row r="42" spans="2:8" ht="11.25">
      <c r="B42" s="1"/>
      <c r="C42" s="1"/>
      <c r="D42" s="1"/>
      <c r="E42" s="1"/>
      <c r="F42" s="1"/>
      <c r="G42" s="1"/>
      <c r="H42" s="1"/>
    </row>
    <row r="43" spans="2:8" ht="11.25">
      <c r="B43" s="1"/>
      <c r="C43" s="1"/>
      <c r="D43" s="1"/>
      <c r="E43" s="1"/>
      <c r="F43" s="1"/>
      <c r="G43" s="1"/>
      <c r="H43" s="1"/>
    </row>
    <row r="44" spans="2:8" ht="11.25">
      <c r="B44" s="1"/>
      <c r="C44" s="1"/>
      <c r="D44" s="1"/>
      <c r="E44" s="1"/>
      <c r="F44" s="1"/>
      <c r="G44" s="1"/>
      <c r="H44" s="1"/>
    </row>
    <row r="45" spans="2:8" ht="11.25">
      <c r="B45" s="1"/>
      <c r="C45" s="1"/>
      <c r="D45" s="1"/>
      <c r="E45" s="1"/>
      <c r="F45" s="1"/>
      <c r="G45" s="1"/>
      <c r="H45" s="1"/>
    </row>
    <row r="46" spans="2:8" ht="11.25">
      <c r="B46" s="1"/>
      <c r="C46" s="1"/>
      <c r="D46" s="1"/>
      <c r="E46" s="1"/>
      <c r="F46" s="1"/>
      <c r="G46" s="1"/>
      <c r="H46" s="1"/>
    </row>
    <row r="47" spans="2:8" ht="11.25">
      <c r="B47" s="1"/>
      <c r="C47" s="1"/>
      <c r="D47" s="1"/>
      <c r="E47" s="1"/>
      <c r="F47" s="1"/>
      <c r="G47" s="1"/>
      <c r="H47" s="1"/>
    </row>
    <row r="48" spans="2:8" ht="11.25">
      <c r="B48" s="1"/>
      <c r="C48" s="1"/>
      <c r="D48" s="1"/>
      <c r="E48" s="1"/>
      <c r="F48" s="1"/>
      <c r="G48" s="1"/>
      <c r="H48" s="1"/>
    </row>
    <row r="49" spans="2:8" ht="11.25">
      <c r="B49" s="1"/>
      <c r="C49" s="1"/>
      <c r="D49" s="1"/>
      <c r="E49" s="1"/>
      <c r="F49" s="1"/>
      <c r="G49" s="1"/>
      <c r="H49" s="1"/>
    </row>
    <row r="50" spans="2:7" ht="11.25">
      <c r="B50" s="1"/>
      <c r="C50" s="1"/>
      <c r="D50" s="1"/>
      <c r="E50" s="1"/>
      <c r="F50" s="1"/>
      <c r="G50" s="1"/>
    </row>
    <row r="51" spans="3:7" ht="11.25">
      <c r="C51" s="1"/>
      <c r="D51" s="1"/>
      <c r="E51" s="1"/>
      <c r="F51" s="1"/>
      <c r="G51" s="1"/>
    </row>
  </sheetData>
  <sheetProtection/>
  <mergeCells count="23">
    <mergeCell ref="K26:K29"/>
    <mergeCell ref="K12:K14"/>
    <mergeCell ref="K15:K18"/>
    <mergeCell ref="K19:K20"/>
    <mergeCell ref="K21:K22"/>
    <mergeCell ref="K23:K25"/>
    <mergeCell ref="C19:C20"/>
    <mergeCell ref="B21:B22"/>
    <mergeCell ref="C21:C22"/>
    <mergeCell ref="B9:B11"/>
    <mergeCell ref="C9:C11"/>
    <mergeCell ref="B23:B25"/>
    <mergeCell ref="C23:C25"/>
    <mergeCell ref="A33:D33"/>
    <mergeCell ref="A30:D30"/>
    <mergeCell ref="A6:K6"/>
    <mergeCell ref="B12:B14"/>
    <mergeCell ref="C12:C14"/>
    <mergeCell ref="B15:B18"/>
    <mergeCell ref="C15:C18"/>
    <mergeCell ref="B26:B29"/>
    <mergeCell ref="C26:C29"/>
    <mergeCell ref="B19:B2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ППО</dc:creator>
  <cp:keywords/>
  <dc:description/>
  <cp:lastModifiedBy>Admin</cp:lastModifiedBy>
  <cp:lastPrinted>2011-08-30T13:11:43Z</cp:lastPrinted>
  <dcterms:created xsi:type="dcterms:W3CDTF">2009-02-11T05:54:47Z</dcterms:created>
  <dcterms:modified xsi:type="dcterms:W3CDTF">2011-09-02T13:30:23Z</dcterms:modified>
  <cp:category/>
  <cp:version/>
  <cp:contentType/>
  <cp:contentStatus/>
</cp:coreProperties>
</file>