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90" windowHeight="4215" tabRatio="601" activeTab="0"/>
  </bookViews>
  <sheets>
    <sheet name="21 22" sheetId="1" r:id="rId1"/>
    <sheet name="27" sheetId="2" r:id="rId2"/>
    <sheet name="24" sheetId="3" r:id="rId3"/>
    <sheet name="28" sheetId="4" r:id="rId4"/>
    <sheet name="30" sheetId="5" r:id="rId5"/>
    <sheet name="30-1" sheetId="6" r:id="rId6"/>
    <sheet name="36" sheetId="7" r:id="rId7"/>
  </sheets>
  <definedNames/>
  <calcPr fullCalcOnLoad="1"/>
</workbook>
</file>

<file path=xl/sharedStrings.xml><?xml version="1.0" encoding="utf-8"?>
<sst xmlns="http://schemas.openxmlformats.org/spreadsheetml/2006/main" count="194" uniqueCount="45">
  <si>
    <t>№№ пп</t>
  </si>
  <si>
    <t>дом</t>
  </si>
  <si>
    <t xml:space="preserve">Тракторостроителей </t>
  </si>
  <si>
    <t>герметизация м/п швов</t>
  </si>
  <si>
    <t>ремонт кровли</t>
  </si>
  <si>
    <t>итого</t>
  </si>
  <si>
    <t>собираемая сумма за год</t>
  </si>
  <si>
    <t>площадь  начисляемая</t>
  </si>
  <si>
    <t>планируемые виды работ</t>
  </si>
  <si>
    <t>"Утверждаю"</t>
  </si>
  <si>
    <t>Директор ООО "УК "Жилстандарт"</t>
  </si>
  <si>
    <t>________________Е.П.Филиппов</t>
  </si>
  <si>
    <t>установка энергосберегающих ламп</t>
  </si>
  <si>
    <t>поверка общедомовых приборов учета</t>
  </si>
  <si>
    <t>косметический ремонт мест общего пользования</t>
  </si>
  <si>
    <t>разработка ПТР</t>
  </si>
  <si>
    <t>оценка износа, БТИ</t>
  </si>
  <si>
    <t>освидетельствование лифтов</t>
  </si>
  <si>
    <t>тариф текущего ремонта</t>
  </si>
  <si>
    <t>адрес многоквартирных домов</t>
  </si>
  <si>
    <t>итого, руб.</t>
  </si>
  <si>
    <t>ндс,</t>
  </si>
  <si>
    <t>всего, руб.</t>
  </si>
  <si>
    <t>остаток, руб.</t>
  </si>
  <si>
    <t>по ООО "УК"Жилстандарт"</t>
  </si>
  <si>
    <t>"_____"____________2011 г.</t>
  </si>
  <si>
    <t>Выполнение текущего ремонта жилищного фонда за счет средств платежей населения за период январь-ноябрь 2010 г.</t>
  </si>
  <si>
    <t xml:space="preserve">Пролетарская </t>
  </si>
  <si>
    <t>21/22</t>
  </si>
  <si>
    <t>ремонт мягкой кровли</t>
  </si>
  <si>
    <t>замена неработающих стояков отопления</t>
  </si>
  <si>
    <t>ремонт дверей шахты пассажирского лифта подъезд №1</t>
  </si>
  <si>
    <t>ремонт тяговых канатов лифта подъезда №10</t>
  </si>
  <si>
    <t>изготовление и установка металлической двери в подъезде №1</t>
  </si>
  <si>
    <t>обслуживание ППА</t>
  </si>
  <si>
    <t>установка контейнеров ТБО раздельного сбора мусора</t>
  </si>
  <si>
    <t>косметический ремонт</t>
  </si>
  <si>
    <t>замена стояков отопления</t>
  </si>
  <si>
    <t>установка почтовых ящиков</t>
  </si>
  <si>
    <t>ремонт вентиляции</t>
  </si>
  <si>
    <t xml:space="preserve">замена ввода ГВС, замена трубопроводов ГВС </t>
  </si>
  <si>
    <t>косметический ремонт подъезда</t>
  </si>
  <si>
    <t>ремонт прибора учета</t>
  </si>
  <si>
    <t>установка прибора учета ГВС и отопления</t>
  </si>
  <si>
    <t>30/1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</si>
</sst>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#,##0.00_ ;\-#,##0.00\ "/>
    <numFmt numFmtId="167" formatCode="[$-FC19]d\ mmmm\ yyyy\ &quot;г.&quot;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1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2" fontId="1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165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00390625" style="2" bestFit="1" customWidth="1"/>
    <col min="4" max="4" width="7.375" style="2" bestFit="1" customWidth="1"/>
    <col min="5" max="5" width="9.625" style="2" bestFit="1" customWidth="1"/>
    <col min="6" max="6" width="13.125" style="2" bestFit="1" customWidth="1"/>
    <col min="7" max="7" width="28.25390625" style="2" customWidth="1"/>
    <col min="8" max="8" width="10.125" style="2" bestFit="1" customWidth="1"/>
    <col min="9" max="9" width="9.125" style="2" customWidth="1"/>
    <col min="10" max="10" width="11.00390625" style="2" bestFit="1" customWidth="1"/>
    <col min="11" max="11" width="10.625" style="2" bestFit="1" customWidth="1"/>
    <col min="12" max="16384" width="9.125" style="2" customWidth="1"/>
  </cols>
  <sheetData>
    <row r="1" spans="1:9" s="16" customFormat="1" ht="12.75">
      <c r="A1" s="15"/>
      <c r="B1" s="20"/>
      <c r="C1" s="15"/>
      <c r="D1" s="15"/>
      <c r="E1" s="15"/>
      <c r="I1" s="17" t="s">
        <v>9</v>
      </c>
    </row>
    <row r="2" spans="1:9" s="16" customFormat="1" ht="12.75">
      <c r="A2" s="15"/>
      <c r="B2" s="15"/>
      <c r="C2" s="15"/>
      <c r="D2" s="15"/>
      <c r="E2" s="15"/>
      <c r="I2" s="17" t="s">
        <v>10</v>
      </c>
    </row>
    <row r="3" spans="1:9" s="16" customFormat="1" ht="12.75">
      <c r="A3" s="15"/>
      <c r="B3" s="15"/>
      <c r="C3" s="15"/>
      <c r="D3" s="15"/>
      <c r="E3" s="15"/>
      <c r="I3" s="17" t="s">
        <v>11</v>
      </c>
    </row>
    <row r="4" spans="1:9" s="16" customFormat="1" ht="12.75">
      <c r="A4" s="15"/>
      <c r="B4" s="15"/>
      <c r="C4" s="15"/>
      <c r="D4" s="15"/>
      <c r="E4" s="15"/>
      <c r="I4" s="17" t="s">
        <v>25</v>
      </c>
    </row>
    <row r="5" spans="1:7" s="16" customFormat="1" ht="15.75" customHeight="1">
      <c r="A5" s="15"/>
      <c r="B5" s="15"/>
      <c r="C5" s="15"/>
      <c r="D5" s="15"/>
      <c r="E5" s="15"/>
      <c r="G5" s="17"/>
    </row>
    <row r="6" spans="1:11" s="16" customFormat="1" ht="14.25" customHeight="1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16" customFormat="1" ht="14.25" customHeight="1">
      <c r="A7" s="29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s="16" customFormat="1" ht="14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8" customFormat="1" ht="33.75">
      <c r="A9" s="3" t="s">
        <v>0</v>
      </c>
      <c r="B9" s="4" t="s">
        <v>19</v>
      </c>
      <c r="C9" s="3" t="s">
        <v>1</v>
      </c>
      <c r="D9" s="4" t="s">
        <v>18</v>
      </c>
      <c r="E9" s="4" t="s">
        <v>7</v>
      </c>
      <c r="F9" s="5" t="s">
        <v>6</v>
      </c>
      <c r="G9" s="6" t="s">
        <v>8</v>
      </c>
      <c r="H9" s="3" t="s">
        <v>20</v>
      </c>
      <c r="I9" s="3" t="s">
        <v>21</v>
      </c>
      <c r="J9" s="3" t="s">
        <v>22</v>
      </c>
      <c r="K9" s="3" t="s">
        <v>23</v>
      </c>
    </row>
    <row r="10" spans="1:11" s="13" customFormat="1" ht="26.25" customHeight="1">
      <c r="A10" s="7">
        <v>1</v>
      </c>
      <c r="B10" s="7" t="s">
        <v>27</v>
      </c>
      <c r="C10" s="7" t="s">
        <v>28</v>
      </c>
      <c r="D10" s="7">
        <v>2.4</v>
      </c>
      <c r="E10" s="7">
        <v>25303.19</v>
      </c>
      <c r="F10" s="9">
        <f>D10*E10*12</f>
        <v>728731.872</v>
      </c>
      <c r="G10" s="10" t="s">
        <v>29</v>
      </c>
      <c r="H10" s="19">
        <v>70310.79</v>
      </c>
      <c r="I10" s="19">
        <f>H10*0.18</f>
        <v>12655.942199999998</v>
      </c>
      <c r="J10" s="19">
        <f>H10+I10</f>
        <v>82966.7322</v>
      </c>
      <c r="K10" s="7"/>
    </row>
    <row r="11" spans="1:11" s="13" customFormat="1" ht="27" customHeight="1">
      <c r="A11" s="7"/>
      <c r="B11" s="7"/>
      <c r="C11" s="7"/>
      <c r="D11" s="7"/>
      <c r="E11" s="7"/>
      <c r="F11" s="9"/>
      <c r="G11" s="10" t="s">
        <v>30</v>
      </c>
      <c r="H11" s="19">
        <v>40304.4</v>
      </c>
      <c r="I11" s="19">
        <f>H11*0.18</f>
        <v>7254.792</v>
      </c>
      <c r="J11" s="19">
        <f>H11+I11</f>
        <v>47559.192</v>
      </c>
      <c r="K11" s="7"/>
    </row>
    <row r="12" spans="1:11" s="13" customFormat="1" ht="22.5">
      <c r="A12" s="7"/>
      <c r="B12" s="7"/>
      <c r="C12" s="7"/>
      <c r="D12" s="7"/>
      <c r="E12" s="7"/>
      <c r="F12" s="9"/>
      <c r="G12" s="10" t="s">
        <v>14</v>
      </c>
      <c r="H12" s="19">
        <f>12077.15+63031.7+21280.99+13500</f>
        <v>109889.84</v>
      </c>
      <c r="I12" s="19">
        <f aca="true" t="shared" si="0" ref="I12:I20">H12*0.18</f>
        <v>19780.171199999997</v>
      </c>
      <c r="J12" s="19">
        <f aca="true" t="shared" si="1" ref="J12:J20">H12+I12</f>
        <v>129670.0112</v>
      </c>
      <c r="K12" s="19"/>
    </row>
    <row r="13" spans="1:11" s="13" customFormat="1" ht="27" customHeight="1">
      <c r="A13" s="7"/>
      <c r="B13" s="7"/>
      <c r="C13" s="7"/>
      <c r="D13" s="7"/>
      <c r="E13" s="7"/>
      <c r="F13" s="9"/>
      <c r="G13" s="10" t="s">
        <v>12</v>
      </c>
      <c r="H13" s="19">
        <f>7621.59+31694.89+14982.51+7750.71</f>
        <v>62049.7</v>
      </c>
      <c r="I13" s="19">
        <f t="shared" si="0"/>
        <v>11168.946</v>
      </c>
      <c r="J13" s="19">
        <f t="shared" si="1"/>
        <v>73218.646</v>
      </c>
      <c r="K13" s="7"/>
    </row>
    <row r="14" spans="1:11" s="13" customFormat="1" ht="27.75" customHeight="1">
      <c r="A14" s="7"/>
      <c r="B14" s="7"/>
      <c r="C14" s="7"/>
      <c r="D14" s="7"/>
      <c r="E14" s="7"/>
      <c r="F14" s="9"/>
      <c r="G14" s="10" t="s">
        <v>31</v>
      </c>
      <c r="H14" s="7">
        <v>11080.76</v>
      </c>
      <c r="I14" s="19">
        <f t="shared" si="0"/>
        <v>1994.5367999999999</v>
      </c>
      <c r="J14" s="19">
        <f t="shared" si="1"/>
        <v>13075.2968</v>
      </c>
      <c r="K14" s="7"/>
    </row>
    <row r="15" spans="1:11" s="13" customFormat="1" ht="27.75" customHeight="1">
      <c r="A15" s="7"/>
      <c r="B15" s="7"/>
      <c r="C15" s="7"/>
      <c r="D15" s="7"/>
      <c r="E15" s="7"/>
      <c r="F15" s="9"/>
      <c r="G15" s="10" t="s">
        <v>32</v>
      </c>
      <c r="H15" s="7">
        <v>14789.83</v>
      </c>
      <c r="I15" s="19">
        <f t="shared" si="0"/>
        <v>2662.1693999999998</v>
      </c>
      <c r="J15" s="19">
        <f t="shared" si="1"/>
        <v>17451.9994</v>
      </c>
      <c r="K15" s="7"/>
    </row>
    <row r="16" spans="1:11" s="13" customFormat="1" ht="27.75" customHeight="1">
      <c r="A16" s="7"/>
      <c r="B16" s="7"/>
      <c r="C16" s="7"/>
      <c r="D16" s="7"/>
      <c r="E16" s="7"/>
      <c r="F16" s="9"/>
      <c r="G16" s="10" t="s">
        <v>33</v>
      </c>
      <c r="H16" s="7">
        <v>8000</v>
      </c>
      <c r="I16" s="19">
        <f t="shared" si="0"/>
        <v>1440</v>
      </c>
      <c r="J16" s="19">
        <f t="shared" si="1"/>
        <v>9440</v>
      </c>
      <c r="K16" s="7"/>
    </row>
    <row r="17" spans="1:11" s="13" customFormat="1" ht="27.75" customHeight="1">
      <c r="A17" s="7"/>
      <c r="B17" s="7"/>
      <c r="C17" s="7"/>
      <c r="D17" s="7"/>
      <c r="E17" s="7"/>
      <c r="F17" s="9"/>
      <c r="G17" s="10" t="s">
        <v>13</v>
      </c>
      <c r="H17" s="19">
        <f>10*2000</f>
        <v>20000</v>
      </c>
      <c r="I17" s="19">
        <f t="shared" si="0"/>
        <v>3600</v>
      </c>
      <c r="J17" s="19">
        <f t="shared" si="1"/>
        <v>23600</v>
      </c>
      <c r="K17" s="7"/>
    </row>
    <row r="18" spans="1:11" s="13" customFormat="1" ht="27.75" customHeight="1">
      <c r="A18" s="7"/>
      <c r="B18" s="7"/>
      <c r="C18" s="7"/>
      <c r="D18" s="7"/>
      <c r="E18" s="7"/>
      <c r="F18" s="9"/>
      <c r="G18" s="10" t="s">
        <v>34</v>
      </c>
      <c r="H18" s="19">
        <v>136427.96</v>
      </c>
      <c r="I18" s="19">
        <f t="shared" si="0"/>
        <v>24557.032799999997</v>
      </c>
      <c r="J18" s="19">
        <f t="shared" si="1"/>
        <v>160984.99279999998</v>
      </c>
      <c r="K18" s="7"/>
    </row>
    <row r="19" spans="1:11" s="13" customFormat="1" ht="27.75" customHeight="1">
      <c r="A19" s="7"/>
      <c r="B19" s="7"/>
      <c r="C19" s="7"/>
      <c r="D19" s="7"/>
      <c r="E19" s="7"/>
      <c r="F19" s="9"/>
      <c r="G19" s="10" t="s">
        <v>16</v>
      </c>
      <c r="H19" s="19">
        <v>2518.15</v>
      </c>
      <c r="I19" s="19">
        <f t="shared" si="0"/>
        <v>453.267</v>
      </c>
      <c r="J19" s="19">
        <f t="shared" si="1"/>
        <v>2971.417</v>
      </c>
      <c r="K19" s="7"/>
    </row>
    <row r="20" spans="1:11" s="13" customFormat="1" ht="27.75" customHeight="1">
      <c r="A20" s="7"/>
      <c r="B20" s="7"/>
      <c r="C20" s="7"/>
      <c r="D20" s="7"/>
      <c r="E20" s="7"/>
      <c r="F20" s="9"/>
      <c r="G20" s="10" t="s">
        <v>17</v>
      </c>
      <c r="H20" s="7">
        <f>16*1094.9</f>
        <v>17518.4</v>
      </c>
      <c r="I20" s="19">
        <f t="shared" si="0"/>
        <v>3153.3120000000004</v>
      </c>
      <c r="J20" s="19">
        <f t="shared" si="1"/>
        <v>20671.712000000003</v>
      </c>
      <c r="K20" s="7"/>
    </row>
    <row r="21" spans="1:11" s="8" customFormat="1" ht="27.75" customHeight="1">
      <c r="A21" s="11"/>
      <c r="B21" s="11" t="s">
        <v>5</v>
      </c>
      <c r="C21" s="11"/>
      <c r="D21" s="11"/>
      <c r="E21" s="11"/>
      <c r="F21" s="22"/>
      <c r="G21" s="12"/>
      <c r="H21" s="23">
        <f>SUM(H10:H20)</f>
        <v>492889.8300000001</v>
      </c>
      <c r="I21" s="23">
        <f>SUM(I10:I20)</f>
        <v>88720.16940000001</v>
      </c>
      <c r="J21" s="23">
        <f>SUM(J10:J20)</f>
        <v>581609.9994000001</v>
      </c>
      <c r="K21" s="18">
        <f>F10-J21</f>
        <v>147121.8725999999</v>
      </c>
    </row>
    <row r="22" spans="2:7" ht="11.25">
      <c r="B22" s="1"/>
      <c r="C22" s="1"/>
      <c r="D22" s="1"/>
      <c r="E22" s="1"/>
      <c r="F22" s="1"/>
      <c r="G22" s="1"/>
    </row>
    <row r="23" spans="2:7" ht="11.25">
      <c r="B23" s="1"/>
      <c r="C23" s="1"/>
      <c r="D23" s="1"/>
      <c r="E23" s="1"/>
      <c r="F23" s="1"/>
      <c r="G23" s="1"/>
    </row>
    <row r="24" spans="2:7" ht="11.25">
      <c r="B24" s="1"/>
      <c r="C24" s="1"/>
      <c r="D24" s="1"/>
      <c r="E24" s="1"/>
      <c r="F24" s="1"/>
      <c r="G24" s="1"/>
    </row>
    <row r="25" spans="2:7" ht="11.25">
      <c r="B25" s="1"/>
      <c r="C25" s="1"/>
      <c r="D25" s="1"/>
      <c r="E25" s="1"/>
      <c r="F25" s="1"/>
      <c r="G25" s="1"/>
    </row>
    <row r="26" spans="2:7" ht="11.25">
      <c r="B26" s="1"/>
      <c r="C26" s="1"/>
      <c r="D26" s="1"/>
      <c r="E26" s="1"/>
      <c r="F26" s="1"/>
      <c r="G26" s="1"/>
    </row>
    <row r="27" spans="2:7" ht="11.25">
      <c r="B27" s="1"/>
      <c r="C27" s="1"/>
      <c r="D27" s="1"/>
      <c r="E27" s="1"/>
      <c r="F27" s="1"/>
      <c r="G27" s="1"/>
    </row>
    <row r="28" spans="2:7" ht="11.25">
      <c r="B28" s="1"/>
      <c r="C28" s="1"/>
      <c r="D28" s="1"/>
      <c r="E28" s="1"/>
      <c r="F28" s="1"/>
      <c r="G28" s="1"/>
    </row>
    <row r="29" spans="2:7" ht="11.25">
      <c r="B29" s="1"/>
      <c r="C29" s="1"/>
      <c r="D29" s="1"/>
      <c r="E29" s="1"/>
      <c r="F29" s="1"/>
      <c r="G29" s="1"/>
    </row>
    <row r="30" spans="2:7" ht="11.25">
      <c r="B30" s="1"/>
      <c r="C30" s="1"/>
      <c r="D30" s="1"/>
      <c r="E30" s="1"/>
      <c r="F30" s="1"/>
      <c r="G30" s="1"/>
    </row>
    <row r="31" spans="2:7" ht="11.25">
      <c r="B31" s="1"/>
      <c r="C31" s="1"/>
      <c r="D31" s="1"/>
      <c r="E31" s="1"/>
      <c r="F31" s="1"/>
      <c r="G31" s="1"/>
    </row>
    <row r="32" spans="2:7" ht="11.25">
      <c r="B32" s="1"/>
      <c r="C32" s="1"/>
      <c r="D32" s="1"/>
      <c r="E32" s="1"/>
      <c r="F32" s="1"/>
      <c r="G32" s="1"/>
    </row>
    <row r="33" spans="2:7" ht="11.25">
      <c r="B33" s="1"/>
      <c r="C33" s="1"/>
      <c r="D33" s="1"/>
      <c r="E33" s="1"/>
      <c r="F33" s="1"/>
      <c r="G33" s="1"/>
    </row>
    <row r="34" spans="2:7" ht="11.25">
      <c r="B34" s="1"/>
      <c r="C34" s="1"/>
      <c r="D34" s="1"/>
      <c r="E34" s="1"/>
      <c r="F34" s="1"/>
      <c r="G34" s="1"/>
    </row>
    <row r="35" spans="2:7" ht="11.25">
      <c r="B35" s="1"/>
      <c r="C35" s="1"/>
      <c r="D35" s="1"/>
      <c r="E35" s="1"/>
      <c r="F35" s="1"/>
      <c r="G35" s="1"/>
    </row>
    <row r="36" spans="2:7" ht="11.25">
      <c r="B36" s="1"/>
      <c r="C36" s="1"/>
      <c r="D36" s="1"/>
      <c r="E36" s="1"/>
      <c r="F36" s="1"/>
      <c r="G36" s="1"/>
    </row>
    <row r="37" spans="2:7" ht="11.25">
      <c r="B37" s="1"/>
      <c r="C37" s="1"/>
      <c r="D37" s="1"/>
      <c r="E37" s="1"/>
      <c r="F37" s="1"/>
      <c r="G37" s="1"/>
    </row>
    <row r="38" spans="2:7" ht="11.25">
      <c r="B38" s="1"/>
      <c r="C38" s="1"/>
      <c r="D38" s="1"/>
      <c r="E38" s="1"/>
      <c r="F38" s="1"/>
      <c r="G38" s="1"/>
    </row>
    <row r="39" spans="2:7" ht="11.25">
      <c r="B39" s="20"/>
      <c r="C39" s="1"/>
      <c r="D39" s="1"/>
      <c r="E39" s="1"/>
      <c r="F39" s="1"/>
      <c r="G39" s="1"/>
    </row>
    <row r="40" spans="2:7" ht="11.25">
      <c r="B40" s="1"/>
      <c r="C40" s="1"/>
      <c r="D40" s="1"/>
      <c r="E40" s="1"/>
      <c r="F40" s="1"/>
      <c r="G40" s="1"/>
    </row>
    <row r="41" spans="2:7" ht="11.25">
      <c r="B41" s="1"/>
      <c r="C41" s="1"/>
      <c r="D41" s="1"/>
      <c r="E41" s="1"/>
      <c r="F41" s="1"/>
      <c r="G41" s="1"/>
    </row>
    <row r="42" spans="2:7" ht="11.25">
      <c r="B42" s="1"/>
      <c r="C42" s="1"/>
      <c r="D42" s="1"/>
      <c r="E42" s="1"/>
      <c r="F42" s="1"/>
      <c r="G42" s="1"/>
    </row>
    <row r="43" spans="2:7" ht="11.25">
      <c r="B43" s="1"/>
      <c r="C43" s="1"/>
      <c r="D43" s="1"/>
      <c r="E43" s="1"/>
      <c r="F43" s="1"/>
      <c r="G43" s="1"/>
    </row>
    <row r="44" spans="2:7" ht="11.25">
      <c r="B44" s="1"/>
      <c r="C44" s="1"/>
      <c r="D44" s="1"/>
      <c r="E44" s="1"/>
      <c r="F44" s="1"/>
      <c r="G44" s="1"/>
    </row>
    <row r="45" spans="2:7" ht="11.25">
      <c r="B45" s="1"/>
      <c r="C45" s="1"/>
      <c r="D45" s="1"/>
      <c r="E45" s="1"/>
      <c r="F45" s="1"/>
      <c r="G45" s="1"/>
    </row>
    <row r="46" spans="2:7" ht="11.25">
      <c r="B46" s="1"/>
      <c r="C46" s="1"/>
      <c r="D46" s="1"/>
      <c r="E46" s="1"/>
      <c r="F46" s="1"/>
      <c r="G46" s="1"/>
    </row>
    <row r="47" spans="2:7" ht="11.25">
      <c r="B47" s="1"/>
      <c r="C47" s="1"/>
      <c r="D47" s="1"/>
      <c r="E47" s="1"/>
      <c r="F47" s="1"/>
      <c r="G47" s="1"/>
    </row>
    <row r="48" spans="2:7" ht="11.25">
      <c r="B48" s="1"/>
      <c r="C48" s="1"/>
      <c r="D48" s="1"/>
      <c r="E48" s="1"/>
      <c r="F48" s="1"/>
      <c r="G48" s="1"/>
    </row>
    <row r="49" spans="2:7" ht="11.25">
      <c r="B49" s="1"/>
      <c r="C49" s="1"/>
      <c r="D49" s="1"/>
      <c r="E49" s="1"/>
      <c r="F49" s="1"/>
      <c r="G49" s="1"/>
    </row>
    <row r="50" spans="2:7" ht="11.25">
      <c r="B50" s="1"/>
      <c r="C50" s="1"/>
      <c r="D50" s="1"/>
      <c r="E50" s="1"/>
      <c r="F50" s="1"/>
      <c r="G50" s="1"/>
    </row>
    <row r="51" spans="3:7" ht="11.25">
      <c r="C51" s="1"/>
      <c r="D51" s="1"/>
      <c r="E51" s="1"/>
      <c r="F51" s="1"/>
      <c r="G51" s="1"/>
    </row>
  </sheetData>
  <sheetProtection/>
  <mergeCells count="2">
    <mergeCell ref="A6:K6"/>
    <mergeCell ref="A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00390625" style="2" bestFit="1" customWidth="1"/>
    <col min="4" max="4" width="7.375" style="2" bestFit="1" customWidth="1"/>
    <col min="5" max="5" width="9.625" style="2" bestFit="1" customWidth="1"/>
    <col min="6" max="6" width="13.125" style="2" bestFit="1" customWidth="1"/>
    <col min="7" max="7" width="28.25390625" style="2" customWidth="1"/>
    <col min="8" max="8" width="10.125" style="2" bestFit="1" customWidth="1"/>
    <col min="9" max="9" width="9.125" style="2" customWidth="1"/>
    <col min="10" max="10" width="11.00390625" style="2" bestFit="1" customWidth="1"/>
    <col min="11" max="11" width="10.625" style="2" bestFit="1" customWidth="1"/>
    <col min="12" max="16384" width="9.125" style="2" customWidth="1"/>
  </cols>
  <sheetData>
    <row r="1" spans="1:9" s="16" customFormat="1" ht="12.75">
      <c r="A1" s="15"/>
      <c r="B1" s="20"/>
      <c r="C1" s="15"/>
      <c r="D1" s="15"/>
      <c r="E1" s="15"/>
      <c r="I1" s="17" t="s">
        <v>9</v>
      </c>
    </row>
    <row r="2" spans="1:9" s="16" customFormat="1" ht="12.75">
      <c r="A2" s="15"/>
      <c r="B2" s="15"/>
      <c r="C2" s="15"/>
      <c r="D2" s="15"/>
      <c r="E2" s="15"/>
      <c r="I2" s="17" t="s">
        <v>10</v>
      </c>
    </row>
    <row r="3" spans="1:9" s="16" customFormat="1" ht="12.75">
      <c r="A3" s="15"/>
      <c r="B3" s="15"/>
      <c r="C3" s="15"/>
      <c r="D3" s="15"/>
      <c r="E3" s="15"/>
      <c r="I3" s="17" t="s">
        <v>11</v>
      </c>
    </row>
    <row r="4" spans="1:9" s="16" customFormat="1" ht="12.75">
      <c r="A4" s="15"/>
      <c r="B4" s="15"/>
      <c r="C4" s="15"/>
      <c r="D4" s="15"/>
      <c r="E4" s="15"/>
      <c r="I4" s="17" t="s">
        <v>25</v>
      </c>
    </row>
    <row r="5" spans="1:7" s="16" customFormat="1" ht="15.75" customHeight="1">
      <c r="A5" s="15"/>
      <c r="B5" s="15"/>
      <c r="C5" s="15"/>
      <c r="D5" s="15"/>
      <c r="E5" s="15"/>
      <c r="G5" s="17"/>
    </row>
    <row r="6" spans="1:11" s="16" customFormat="1" ht="14.25" customHeight="1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16" customFormat="1" ht="14.25" customHeight="1">
      <c r="A7" s="29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s="16" customFormat="1" ht="14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8" customFormat="1" ht="33.75">
      <c r="A9" s="3" t="s">
        <v>0</v>
      </c>
      <c r="B9" s="4" t="s">
        <v>19</v>
      </c>
      <c r="C9" s="3" t="s">
        <v>1</v>
      </c>
      <c r="D9" s="4" t="s">
        <v>18</v>
      </c>
      <c r="E9" s="4" t="s">
        <v>7</v>
      </c>
      <c r="F9" s="5" t="s">
        <v>6</v>
      </c>
      <c r="G9" s="6" t="s">
        <v>8</v>
      </c>
      <c r="H9" s="3" t="s">
        <v>20</v>
      </c>
      <c r="I9" s="3" t="s">
        <v>21</v>
      </c>
      <c r="J9" s="3" t="s">
        <v>22</v>
      </c>
      <c r="K9" s="3" t="s">
        <v>23</v>
      </c>
    </row>
    <row r="10" spans="1:11" s="13" customFormat="1" ht="22.5" customHeight="1">
      <c r="A10" s="7">
        <v>1</v>
      </c>
      <c r="B10" s="7" t="s">
        <v>27</v>
      </c>
      <c r="C10" s="7">
        <v>27</v>
      </c>
      <c r="D10" s="7">
        <v>2.4</v>
      </c>
      <c r="E10" s="7">
        <v>20104.6</v>
      </c>
      <c r="F10" s="9">
        <f>D10*E10*12</f>
        <v>579012.48</v>
      </c>
      <c r="G10" s="10" t="s">
        <v>3</v>
      </c>
      <c r="H10" s="19">
        <f>6169.4915+4957.62</f>
        <v>11127.111499999999</v>
      </c>
      <c r="I10" s="19">
        <f>H10*0.18</f>
        <v>2002.8800699999997</v>
      </c>
      <c r="J10" s="19">
        <f>H10+I10</f>
        <v>13129.991569999998</v>
      </c>
      <c r="K10" s="7"/>
    </row>
    <row r="11" spans="1:11" s="13" customFormat="1" ht="23.25" customHeight="1">
      <c r="A11" s="7"/>
      <c r="B11" s="7"/>
      <c r="C11" s="7"/>
      <c r="D11" s="7"/>
      <c r="E11" s="7"/>
      <c r="F11" s="9"/>
      <c r="G11" s="10" t="s">
        <v>12</v>
      </c>
      <c r="H11" s="7">
        <f>5399.78+10831.44</f>
        <v>16231.220000000001</v>
      </c>
      <c r="I11" s="19">
        <f aca="true" t="shared" si="0" ref="I11:I16">H11*0.18</f>
        <v>2921.6196</v>
      </c>
      <c r="J11" s="19">
        <f aca="true" t="shared" si="1" ref="J11:J16">H11+I11</f>
        <v>19152.8396</v>
      </c>
      <c r="K11" s="7"/>
    </row>
    <row r="12" spans="1:11" s="13" customFormat="1" ht="21.75" customHeight="1">
      <c r="A12" s="7"/>
      <c r="B12" s="7"/>
      <c r="C12" s="7"/>
      <c r="D12" s="7"/>
      <c r="E12" s="7"/>
      <c r="F12" s="9"/>
      <c r="G12" s="10" t="s">
        <v>35</v>
      </c>
      <c r="H12" s="7">
        <v>32518.75</v>
      </c>
      <c r="I12" s="19">
        <f t="shared" si="0"/>
        <v>5853.375</v>
      </c>
      <c r="J12" s="19">
        <f t="shared" si="1"/>
        <v>38372.125</v>
      </c>
      <c r="K12" s="7"/>
    </row>
    <row r="13" spans="1:11" s="13" customFormat="1" ht="24" customHeight="1">
      <c r="A13" s="7"/>
      <c r="B13" s="7"/>
      <c r="C13" s="7"/>
      <c r="D13" s="7"/>
      <c r="E13" s="7"/>
      <c r="F13" s="9"/>
      <c r="G13" s="10" t="s">
        <v>13</v>
      </c>
      <c r="H13" s="19">
        <f>8*2000</f>
        <v>16000</v>
      </c>
      <c r="I13" s="19">
        <f t="shared" si="0"/>
        <v>2880</v>
      </c>
      <c r="J13" s="19">
        <f t="shared" si="1"/>
        <v>18880</v>
      </c>
      <c r="K13" s="7"/>
    </row>
    <row r="14" spans="1:11" s="13" customFormat="1" ht="27" customHeight="1">
      <c r="A14" s="7"/>
      <c r="B14" s="7"/>
      <c r="C14" s="7"/>
      <c r="D14" s="7"/>
      <c r="E14" s="7"/>
      <c r="F14" s="9"/>
      <c r="G14" s="10" t="s">
        <v>16</v>
      </c>
      <c r="H14" s="7">
        <v>1217.09</v>
      </c>
      <c r="I14" s="19">
        <f t="shared" si="0"/>
        <v>219.07619999999997</v>
      </c>
      <c r="J14" s="19">
        <f t="shared" si="1"/>
        <v>1436.1662</v>
      </c>
      <c r="K14" s="7"/>
    </row>
    <row r="15" spans="1:11" s="13" customFormat="1" ht="27" customHeight="1">
      <c r="A15" s="7"/>
      <c r="B15" s="7"/>
      <c r="C15" s="7"/>
      <c r="D15" s="7"/>
      <c r="E15" s="7"/>
      <c r="F15" s="9"/>
      <c r="G15" s="10" t="s">
        <v>17</v>
      </c>
      <c r="H15" s="7">
        <f>9*1094.9</f>
        <v>9854.1</v>
      </c>
      <c r="I15" s="19">
        <f t="shared" si="0"/>
        <v>1773.738</v>
      </c>
      <c r="J15" s="19">
        <f t="shared" si="1"/>
        <v>11627.838</v>
      </c>
      <c r="K15" s="7"/>
    </row>
    <row r="16" spans="1:11" s="13" customFormat="1" ht="27" customHeight="1">
      <c r="A16" s="7"/>
      <c r="B16" s="7"/>
      <c r="C16" s="7"/>
      <c r="D16" s="7"/>
      <c r="E16" s="7"/>
      <c r="F16" s="9"/>
      <c r="G16" s="10" t="s">
        <v>36</v>
      </c>
      <c r="H16" s="7">
        <v>900</v>
      </c>
      <c r="I16" s="19">
        <f t="shared" si="0"/>
        <v>162</v>
      </c>
      <c r="J16" s="19">
        <f t="shared" si="1"/>
        <v>1062</v>
      </c>
      <c r="K16" s="7"/>
    </row>
    <row r="17" spans="1:11" s="8" customFormat="1" ht="23.25" customHeight="1">
      <c r="A17" s="11"/>
      <c r="B17" s="11" t="s">
        <v>5</v>
      </c>
      <c r="C17" s="11"/>
      <c r="D17" s="11"/>
      <c r="E17" s="11"/>
      <c r="F17" s="22"/>
      <c r="G17" s="12"/>
      <c r="H17" s="14">
        <f>SUM(H10:H16)</f>
        <v>87848.2715</v>
      </c>
      <c r="I17" s="14">
        <f>SUM(I10:I16)</f>
        <v>15812.688869999998</v>
      </c>
      <c r="J17" s="14">
        <f>SUM(J10:J16)</f>
        <v>103660.96037</v>
      </c>
      <c r="K17" s="18">
        <f>F10-J17</f>
        <v>475351.51963</v>
      </c>
    </row>
    <row r="18" spans="2:7" ht="11.25">
      <c r="B18" s="1"/>
      <c r="C18" s="1"/>
      <c r="D18" s="1"/>
      <c r="E18" s="1"/>
      <c r="F18" s="1"/>
      <c r="G18" s="1"/>
    </row>
    <row r="19" spans="2:7" ht="11.25">
      <c r="B19" s="1"/>
      <c r="C19" s="1"/>
      <c r="D19" s="1"/>
      <c r="E19" s="1"/>
      <c r="F19" s="1"/>
      <c r="G19" s="1"/>
    </row>
    <row r="20" spans="2:7" ht="11.25">
      <c r="B20" s="1"/>
      <c r="C20" s="1"/>
      <c r="D20" s="1"/>
      <c r="E20" s="1"/>
      <c r="F20" s="1"/>
      <c r="G20" s="1"/>
    </row>
    <row r="21" spans="2:7" ht="11.25">
      <c r="B21" s="1"/>
      <c r="C21" s="1"/>
      <c r="D21" s="1"/>
      <c r="E21" s="1"/>
      <c r="F21" s="1"/>
      <c r="G21" s="1"/>
    </row>
    <row r="22" spans="2:7" ht="11.25">
      <c r="B22" s="1"/>
      <c r="C22" s="1"/>
      <c r="D22" s="1"/>
      <c r="E22" s="1"/>
      <c r="F22" s="1"/>
      <c r="G22" s="1"/>
    </row>
    <row r="23" spans="2:7" ht="11.25">
      <c r="B23" s="1"/>
      <c r="C23" s="1"/>
      <c r="D23" s="1"/>
      <c r="E23" s="1"/>
      <c r="F23" s="1"/>
      <c r="G23" s="1"/>
    </row>
    <row r="24" spans="2:7" ht="11.25">
      <c r="B24" s="1"/>
      <c r="C24" s="1"/>
      <c r="D24" s="1"/>
      <c r="E24" s="1"/>
      <c r="F24" s="1"/>
      <c r="G24" s="1"/>
    </row>
    <row r="25" spans="2:7" ht="11.25">
      <c r="B25" s="1"/>
      <c r="C25" s="1"/>
      <c r="D25" s="1"/>
      <c r="E25" s="1"/>
      <c r="F25" s="1"/>
      <c r="G25" s="1"/>
    </row>
    <row r="26" spans="2:7" ht="11.25">
      <c r="B26" s="1"/>
      <c r="C26" s="1"/>
      <c r="D26" s="1"/>
      <c r="E26" s="1"/>
      <c r="F26" s="1"/>
      <c r="G26" s="1"/>
    </row>
    <row r="27" spans="2:7" ht="11.25">
      <c r="B27" s="1"/>
      <c r="C27" s="1"/>
      <c r="D27" s="1"/>
      <c r="E27" s="1"/>
      <c r="F27" s="1"/>
      <c r="G27" s="1"/>
    </row>
    <row r="28" spans="2:7" ht="11.25">
      <c r="B28" s="1"/>
      <c r="C28" s="1"/>
      <c r="D28" s="1"/>
      <c r="E28" s="1"/>
      <c r="F28" s="1"/>
      <c r="G28" s="1"/>
    </row>
    <row r="29" spans="2:7" ht="11.25">
      <c r="B29" s="1"/>
      <c r="C29" s="1"/>
      <c r="D29" s="1"/>
      <c r="E29" s="1"/>
      <c r="F29" s="1"/>
      <c r="G29" s="1"/>
    </row>
    <row r="30" spans="2:7" ht="11.25">
      <c r="B30" s="1"/>
      <c r="C30" s="1"/>
      <c r="D30" s="1"/>
      <c r="E30" s="1"/>
      <c r="F30" s="1"/>
      <c r="G30" s="1"/>
    </row>
    <row r="31" spans="2:7" ht="11.25">
      <c r="B31" s="1"/>
      <c r="C31" s="1"/>
      <c r="D31" s="1"/>
      <c r="E31" s="1"/>
      <c r="F31" s="1"/>
      <c r="G31" s="1"/>
    </row>
    <row r="32" spans="2:7" ht="11.25">
      <c r="B32" s="1"/>
      <c r="C32" s="1"/>
      <c r="D32" s="1"/>
      <c r="E32" s="1"/>
      <c r="F32" s="1"/>
      <c r="G32" s="1"/>
    </row>
    <row r="33" spans="2:7" ht="11.25">
      <c r="B33" s="1"/>
      <c r="C33" s="1"/>
      <c r="D33" s="1"/>
      <c r="E33" s="1"/>
      <c r="F33" s="1"/>
      <c r="G33" s="1"/>
    </row>
    <row r="34" spans="2:7" ht="11.25">
      <c r="B34" s="20"/>
      <c r="C34" s="1"/>
      <c r="D34" s="1"/>
      <c r="E34" s="1"/>
      <c r="F34" s="1"/>
      <c r="G34" s="1"/>
    </row>
    <row r="35" spans="2:7" ht="11.25">
      <c r="B35" s="1"/>
      <c r="C35" s="1"/>
      <c r="D35" s="1"/>
      <c r="E35" s="1"/>
      <c r="F35" s="1"/>
      <c r="G35" s="1"/>
    </row>
    <row r="36" spans="2:7" ht="11.25">
      <c r="B36" s="1"/>
      <c r="C36" s="1"/>
      <c r="D36" s="1"/>
      <c r="E36" s="1"/>
      <c r="F36" s="1"/>
      <c r="G36" s="1"/>
    </row>
    <row r="37" spans="2:7" ht="11.25">
      <c r="B37" s="1"/>
      <c r="C37" s="1"/>
      <c r="D37" s="1"/>
      <c r="E37" s="1"/>
      <c r="F37" s="1"/>
      <c r="G37" s="1"/>
    </row>
    <row r="38" spans="2:7" ht="11.25">
      <c r="B38" s="1"/>
      <c r="C38" s="1"/>
      <c r="D38" s="1"/>
      <c r="E38" s="1"/>
      <c r="F38" s="1"/>
      <c r="G38" s="1"/>
    </row>
    <row r="39" spans="2:7" ht="11.25">
      <c r="B39" s="1"/>
      <c r="C39" s="1"/>
      <c r="D39" s="1"/>
      <c r="E39" s="1"/>
      <c r="F39" s="1"/>
      <c r="G39" s="1"/>
    </row>
    <row r="40" spans="2:7" ht="11.25">
      <c r="B40" s="1"/>
      <c r="C40" s="1"/>
      <c r="D40" s="1"/>
      <c r="E40" s="1"/>
      <c r="F40" s="1"/>
      <c r="G40" s="1"/>
    </row>
    <row r="41" spans="2:7" ht="11.25">
      <c r="B41" s="1"/>
      <c r="C41" s="1"/>
      <c r="D41" s="1"/>
      <c r="E41" s="1"/>
      <c r="F41" s="1"/>
      <c r="G41" s="1"/>
    </row>
    <row r="42" spans="2:7" ht="11.25">
      <c r="B42" s="1"/>
      <c r="C42" s="1"/>
      <c r="D42" s="1"/>
      <c r="E42" s="1"/>
      <c r="F42" s="1"/>
      <c r="G42" s="1"/>
    </row>
    <row r="43" spans="2:7" ht="11.25">
      <c r="B43" s="1"/>
      <c r="C43" s="1"/>
      <c r="D43" s="1"/>
      <c r="E43" s="1"/>
      <c r="F43" s="1"/>
      <c r="G43" s="1"/>
    </row>
    <row r="44" spans="2:7" ht="11.25">
      <c r="B44" s="1"/>
      <c r="C44" s="1"/>
      <c r="D44" s="1"/>
      <c r="E44" s="1"/>
      <c r="F44" s="1"/>
      <c r="G44" s="1"/>
    </row>
    <row r="45" spans="2:7" ht="11.25">
      <c r="B45" s="1"/>
      <c r="C45" s="1"/>
      <c r="D45" s="1"/>
      <c r="E45" s="1"/>
      <c r="F45" s="1"/>
      <c r="G45" s="1"/>
    </row>
    <row r="46" spans="3:7" ht="11.25">
      <c r="C46" s="1"/>
      <c r="D46" s="1"/>
      <c r="E46" s="1"/>
      <c r="F46" s="1"/>
      <c r="G46" s="1"/>
    </row>
  </sheetData>
  <sheetProtection/>
  <mergeCells count="2">
    <mergeCell ref="A6:K6"/>
    <mergeCell ref="A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00390625" style="2" bestFit="1" customWidth="1"/>
    <col min="4" max="4" width="7.375" style="2" bestFit="1" customWidth="1"/>
    <col min="5" max="5" width="9.625" style="2" bestFit="1" customWidth="1"/>
    <col min="6" max="6" width="13.125" style="2" bestFit="1" customWidth="1"/>
    <col min="7" max="7" width="28.25390625" style="2" customWidth="1"/>
    <col min="8" max="8" width="10.125" style="2" bestFit="1" customWidth="1"/>
    <col min="9" max="9" width="9.125" style="2" customWidth="1"/>
    <col min="10" max="10" width="11.00390625" style="2" bestFit="1" customWidth="1"/>
    <col min="11" max="11" width="10.625" style="2" bestFit="1" customWidth="1"/>
    <col min="12" max="16384" width="9.125" style="2" customWidth="1"/>
  </cols>
  <sheetData>
    <row r="1" spans="1:9" s="16" customFormat="1" ht="12.75">
      <c r="A1" s="15"/>
      <c r="B1" s="20"/>
      <c r="C1" s="15"/>
      <c r="D1" s="15"/>
      <c r="E1" s="15"/>
      <c r="I1" s="17" t="s">
        <v>9</v>
      </c>
    </row>
    <row r="2" spans="1:9" s="16" customFormat="1" ht="12.75">
      <c r="A2" s="15"/>
      <c r="B2" s="15"/>
      <c r="C2" s="15"/>
      <c r="D2" s="15"/>
      <c r="E2" s="15"/>
      <c r="I2" s="17" t="s">
        <v>10</v>
      </c>
    </row>
    <row r="3" spans="1:9" s="16" customFormat="1" ht="12.75">
      <c r="A3" s="15"/>
      <c r="B3" s="15"/>
      <c r="C3" s="15"/>
      <c r="D3" s="15"/>
      <c r="E3" s="15"/>
      <c r="I3" s="17" t="s">
        <v>11</v>
      </c>
    </row>
    <row r="4" spans="1:9" s="16" customFormat="1" ht="12.75">
      <c r="A4" s="15"/>
      <c r="B4" s="15"/>
      <c r="C4" s="15"/>
      <c r="D4" s="15"/>
      <c r="E4" s="15"/>
      <c r="I4" s="17" t="s">
        <v>25</v>
      </c>
    </row>
    <row r="5" spans="1:7" s="16" customFormat="1" ht="15.75" customHeight="1">
      <c r="A5" s="15"/>
      <c r="B5" s="15"/>
      <c r="C5" s="15"/>
      <c r="D5" s="15"/>
      <c r="E5" s="15"/>
      <c r="G5" s="17"/>
    </row>
    <row r="6" spans="1:11" s="16" customFormat="1" ht="14.25" customHeight="1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16" customFormat="1" ht="14.25" customHeight="1">
      <c r="A7" s="29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s="16" customFormat="1" ht="14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8" customFormat="1" ht="33.75">
      <c r="A9" s="3" t="s">
        <v>0</v>
      </c>
      <c r="B9" s="4" t="s">
        <v>19</v>
      </c>
      <c r="C9" s="3" t="s">
        <v>1</v>
      </c>
      <c r="D9" s="4" t="s">
        <v>18</v>
      </c>
      <c r="E9" s="4" t="s">
        <v>7</v>
      </c>
      <c r="F9" s="5" t="s">
        <v>6</v>
      </c>
      <c r="G9" s="6" t="s">
        <v>8</v>
      </c>
      <c r="H9" s="3" t="s">
        <v>20</v>
      </c>
      <c r="I9" s="3" t="s">
        <v>21</v>
      </c>
      <c r="J9" s="3" t="s">
        <v>22</v>
      </c>
      <c r="K9" s="3" t="s">
        <v>23</v>
      </c>
    </row>
    <row r="10" spans="1:11" s="13" customFormat="1" ht="23.25" customHeight="1">
      <c r="A10" s="7">
        <v>1</v>
      </c>
      <c r="B10" s="7" t="s">
        <v>2</v>
      </c>
      <c r="C10" s="7">
        <v>24</v>
      </c>
      <c r="D10" s="7">
        <v>2.4</v>
      </c>
      <c r="E10" s="7">
        <v>19798.4</v>
      </c>
      <c r="F10" s="9">
        <f>D10*E10*12</f>
        <v>570193.92</v>
      </c>
      <c r="G10" s="10" t="s">
        <v>35</v>
      </c>
      <c r="H10" s="7">
        <v>32411.48</v>
      </c>
      <c r="I10" s="19">
        <f aca="true" t="shared" si="0" ref="I10:I19">H10*0.18</f>
        <v>5834.0664</v>
      </c>
      <c r="J10" s="19">
        <f aca="true" t="shared" si="1" ref="J10:J19">H10+I10</f>
        <v>38245.5464</v>
      </c>
      <c r="K10" s="7"/>
    </row>
    <row r="11" spans="1:11" s="13" customFormat="1" ht="23.25" customHeight="1">
      <c r="A11" s="7"/>
      <c r="B11" s="7"/>
      <c r="C11" s="7"/>
      <c r="D11" s="7"/>
      <c r="E11" s="7"/>
      <c r="F11" s="9"/>
      <c r="G11" s="10" t="s">
        <v>3</v>
      </c>
      <c r="H11" s="7">
        <f>50016.9491+32169.49</f>
        <v>82186.4391</v>
      </c>
      <c r="I11" s="19">
        <f t="shared" si="0"/>
        <v>14793.559038</v>
      </c>
      <c r="J11" s="19">
        <f t="shared" si="1"/>
        <v>96979.998138</v>
      </c>
      <c r="K11" s="7"/>
    </row>
    <row r="12" spans="1:11" s="13" customFormat="1" ht="23.25" customHeight="1">
      <c r="A12" s="7"/>
      <c r="B12" s="7"/>
      <c r="C12" s="7"/>
      <c r="D12" s="7"/>
      <c r="E12" s="7"/>
      <c r="F12" s="9"/>
      <c r="G12" s="10" t="s">
        <v>37</v>
      </c>
      <c r="H12" s="7">
        <v>11056.87</v>
      </c>
      <c r="I12" s="19">
        <f t="shared" si="0"/>
        <v>1990.2366000000002</v>
      </c>
      <c r="J12" s="19">
        <f t="shared" si="1"/>
        <v>13047.106600000001</v>
      </c>
      <c r="K12" s="7"/>
    </row>
    <row r="13" spans="1:11" s="13" customFormat="1" ht="23.25" customHeight="1">
      <c r="A13" s="7"/>
      <c r="B13" s="7"/>
      <c r="C13" s="7"/>
      <c r="D13" s="7"/>
      <c r="E13" s="7"/>
      <c r="F13" s="9"/>
      <c r="G13" s="10" t="s">
        <v>38</v>
      </c>
      <c r="H13" s="19">
        <v>84123.5</v>
      </c>
      <c r="I13" s="19">
        <f t="shared" si="0"/>
        <v>15142.23</v>
      </c>
      <c r="J13" s="7">
        <f t="shared" si="1"/>
        <v>99265.73</v>
      </c>
      <c r="K13" s="7"/>
    </row>
    <row r="14" spans="1:11" s="13" customFormat="1" ht="24.75" customHeight="1">
      <c r="A14" s="7"/>
      <c r="B14" s="7"/>
      <c r="C14" s="7"/>
      <c r="D14" s="7"/>
      <c r="E14" s="7"/>
      <c r="F14" s="9"/>
      <c r="G14" s="10" t="s">
        <v>39</v>
      </c>
      <c r="H14" s="19">
        <v>7209.39</v>
      </c>
      <c r="I14" s="19">
        <f t="shared" si="0"/>
        <v>1297.6902</v>
      </c>
      <c r="J14" s="19">
        <f t="shared" si="1"/>
        <v>8507.0802</v>
      </c>
      <c r="K14" s="7"/>
    </row>
    <row r="15" spans="1:11" s="13" customFormat="1" ht="18.75" customHeight="1">
      <c r="A15" s="7"/>
      <c r="B15" s="7"/>
      <c r="C15" s="7"/>
      <c r="D15" s="7"/>
      <c r="E15" s="7"/>
      <c r="F15" s="9"/>
      <c r="G15" s="10" t="s">
        <v>13</v>
      </c>
      <c r="H15" s="19">
        <f>8*2000</f>
        <v>16000</v>
      </c>
      <c r="I15" s="19">
        <f t="shared" si="0"/>
        <v>2880</v>
      </c>
      <c r="J15" s="19">
        <f t="shared" si="1"/>
        <v>18880</v>
      </c>
      <c r="K15" s="7"/>
    </row>
    <row r="16" spans="1:11" s="13" customFormat="1" ht="18.75" customHeight="1">
      <c r="A16" s="7"/>
      <c r="B16" s="7"/>
      <c r="C16" s="7"/>
      <c r="D16" s="7"/>
      <c r="E16" s="7"/>
      <c r="F16" s="9"/>
      <c r="G16" s="10" t="s">
        <v>12</v>
      </c>
      <c r="H16" s="7">
        <v>65000</v>
      </c>
      <c r="I16" s="19">
        <f t="shared" si="0"/>
        <v>11700</v>
      </c>
      <c r="J16" s="19">
        <f t="shared" si="1"/>
        <v>76700</v>
      </c>
      <c r="K16" s="7"/>
    </row>
    <row r="17" spans="1:11" s="13" customFormat="1" ht="22.5" customHeight="1">
      <c r="A17" s="7"/>
      <c r="B17" s="7"/>
      <c r="C17" s="7"/>
      <c r="D17" s="7"/>
      <c r="E17" s="7"/>
      <c r="F17" s="9"/>
      <c r="G17" s="10" t="s">
        <v>14</v>
      </c>
      <c r="H17" s="19">
        <f>140193.69+231310.45+1797</f>
        <v>373301.14</v>
      </c>
      <c r="I17" s="19">
        <f t="shared" si="0"/>
        <v>67194.2052</v>
      </c>
      <c r="J17" s="19">
        <f t="shared" si="1"/>
        <v>440495.3452</v>
      </c>
      <c r="K17" s="7"/>
    </row>
    <row r="18" spans="1:11" s="13" customFormat="1" ht="22.5" customHeight="1">
      <c r="A18" s="7"/>
      <c r="B18" s="7"/>
      <c r="C18" s="7"/>
      <c r="D18" s="7"/>
      <c r="E18" s="7"/>
      <c r="F18" s="9"/>
      <c r="G18" s="10" t="s">
        <v>16</v>
      </c>
      <c r="H18" s="19">
        <v>967.94</v>
      </c>
      <c r="I18" s="19">
        <f t="shared" si="0"/>
        <v>174.2292</v>
      </c>
      <c r="J18" s="19">
        <f t="shared" si="1"/>
        <v>1142.1692</v>
      </c>
      <c r="K18" s="7"/>
    </row>
    <row r="19" spans="1:11" s="13" customFormat="1" ht="22.5" customHeight="1">
      <c r="A19" s="7"/>
      <c r="B19" s="7"/>
      <c r="C19" s="7"/>
      <c r="D19" s="7"/>
      <c r="E19" s="7"/>
      <c r="F19" s="9"/>
      <c r="G19" s="10" t="s">
        <v>17</v>
      </c>
      <c r="H19" s="19">
        <f>9*1094.9</f>
        <v>9854.1</v>
      </c>
      <c r="I19" s="19">
        <f t="shared" si="0"/>
        <v>1773.738</v>
      </c>
      <c r="J19" s="19">
        <f t="shared" si="1"/>
        <v>11627.838</v>
      </c>
      <c r="K19" s="7"/>
    </row>
    <row r="20" spans="1:11" s="8" customFormat="1" ht="24.75" customHeight="1">
      <c r="A20" s="11"/>
      <c r="B20" s="11" t="s">
        <v>5</v>
      </c>
      <c r="C20" s="11"/>
      <c r="D20" s="11"/>
      <c r="E20" s="11"/>
      <c r="F20" s="22"/>
      <c r="G20" s="12"/>
      <c r="H20" s="14">
        <f>SUM(H10:H19)</f>
        <v>682110.8590999999</v>
      </c>
      <c r="I20" s="14">
        <f>SUM(I10:I19)</f>
        <v>122779.954638</v>
      </c>
      <c r="J20" s="14">
        <f>SUM(J10:J19)</f>
        <v>804890.813738</v>
      </c>
      <c r="K20" s="18">
        <f>F10-J20</f>
        <v>-234696.89373799996</v>
      </c>
    </row>
    <row r="21" spans="2:7" ht="11.25">
      <c r="B21" s="1"/>
      <c r="C21" s="1"/>
      <c r="D21" s="1"/>
      <c r="E21" s="1"/>
      <c r="F21" s="1"/>
      <c r="G21" s="1"/>
    </row>
    <row r="22" spans="2:7" ht="11.25">
      <c r="B22" s="1"/>
      <c r="C22" s="1"/>
      <c r="D22" s="1"/>
      <c r="E22" s="1"/>
      <c r="F22" s="1"/>
      <c r="G22" s="1"/>
    </row>
    <row r="23" spans="2:7" ht="11.25">
      <c r="B23" s="1"/>
      <c r="C23" s="1"/>
      <c r="D23" s="1"/>
      <c r="E23" s="1"/>
      <c r="F23" s="1"/>
      <c r="G23" s="1"/>
    </row>
    <row r="24" spans="2:7" ht="11.25">
      <c r="B24" s="1"/>
      <c r="C24" s="1"/>
      <c r="D24" s="1"/>
      <c r="E24" s="1"/>
      <c r="F24" s="1"/>
      <c r="G24" s="1"/>
    </row>
    <row r="25" spans="2:7" ht="11.25">
      <c r="B25" s="1"/>
      <c r="C25" s="1"/>
      <c r="D25" s="1"/>
      <c r="E25" s="1"/>
      <c r="F25" s="1"/>
      <c r="G25" s="1"/>
    </row>
    <row r="26" spans="2:7" ht="11.25">
      <c r="B26" s="1"/>
      <c r="C26" s="1"/>
      <c r="D26" s="1"/>
      <c r="E26" s="1"/>
      <c r="F26" s="1"/>
      <c r="G26" s="1"/>
    </row>
    <row r="27" spans="2:7" ht="11.25">
      <c r="B27" s="1"/>
      <c r="C27" s="1"/>
      <c r="D27" s="1"/>
      <c r="E27" s="1"/>
      <c r="F27" s="1"/>
      <c r="G27" s="1"/>
    </row>
    <row r="28" spans="2:7" ht="11.25">
      <c r="B28" s="1"/>
      <c r="C28" s="1"/>
      <c r="D28" s="1"/>
      <c r="E28" s="1"/>
      <c r="F28" s="1"/>
      <c r="G28" s="1"/>
    </row>
    <row r="29" spans="2:7" ht="11.25">
      <c r="B29" s="1"/>
      <c r="C29" s="1"/>
      <c r="D29" s="1"/>
      <c r="E29" s="1"/>
      <c r="F29" s="1"/>
      <c r="G29" s="1"/>
    </row>
    <row r="30" spans="2:7" ht="11.25">
      <c r="B30" s="1"/>
      <c r="C30" s="1"/>
      <c r="D30" s="1"/>
      <c r="E30" s="1"/>
      <c r="F30" s="1"/>
      <c r="G30" s="1"/>
    </row>
    <row r="31" spans="2:7" ht="11.25">
      <c r="B31" s="1"/>
      <c r="C31" s="1"/>
      <c r="D31" s="1"/>
      <c r="E31" s="1"/>
      <c r="F31" s="1"/>
      <c r="G31" s="1"/>
    </row>
    <row r="32" spans="2:7" ht="11.25">
      <c r="B32" s="1"/>
      <c r="C32" s="1"/>
      <c r="D32" s="1"/>
      <c r="E32" s="1"/>
      <c r="F32" s="1"/>
      <c r="G32" s="1"/>
    </row>
    <row r="33" spans="2:7" ht="11.25">
      <c r="B33" s="1"/>
      <c r="C33" s="1"/>
      <c r="D33" s="1"/>
      <c r="E33" s="1"/>
      <c r="F33" s="1"/>
      <c r="G33" s="1"/>
    </row>
    <row r="34" spans="2:7" ht="11.25">
      <c r="B34" s="1"/>
      <c r="C34" s="1"/>
      <c r="D34" s="1"/>
      <c r="E34" s="1"/>
      <c r="F34" s="1"/>
      <c r="G34" s="1"/>
    </row>
    <row r="35" spans="2:7" ht="11.25">
      <c r="B35" s="1"/>
      <c r="C35" s="1"/>
      <c r="D35" s="1"/>
      <c r="E35" s="1"/>
      <c r="F35" s="1"/>
      <c r="G35" s="1"/>
    </row>
    <row r="36" spans="2:7" ht="11.25">
      <c r="B36" s="20"/>
      <c r="C36" s="1"/>
      <c r="D36" s="1"/>
      <c r="E36" s="1"/>
      <c r="F36" s="1"/>
      <c r="G36" s="1"/>
    </row>
    <row r="37" spans="2:7" ht="11.25">
      <c r="B37" s="1"/>
      <c r="C37" s="1"/>
      <c r="D37" s="1"/>
      <c r="E37" s="1"/>
      <c r="F37" s="1"/>
      <c r="G37" s="1"/>
    </row>
    <row r="38" spans="2:7" ht="11.25">
      <c r="B38" s="1"/>
      <c r="C38" s="1"/>
      <c r="D38" s="1"/>
      <c r="E38" s="1"/>
      <c r="F38" s="1"/>
      <c r="G38" s="1"/>
    </row>
    <row r="39" spans="2:7" ht="11.25">
      <c r="B39" s="1"/>
      <c r="C39" s="1"/>
      <c r="D39" s="1"/>
      <c r="E39" s="1"/>
      <c r="F39" s="1"/>
      <c r="G39" s="1"/>
    </row>
    <row r="40" spans="2:7" ht="11.25">
      <c r="B40" s="1"/>
      <c r="C40" s="1"/>
      <c r="D40" s="1"/>
      <c r="E40" s="1"/>
      <c r="F40" s="1"/>
      <c r="G40" s="1"/>
    </row>
    <row r="41" spans="2:7" ht="11.25">
      <c r="B41" s="1"/>
      <c r="C41" s="1"/>
      <c r="D41" s="1"/>
      <c r="E41" s="1"/>
      <c r="F41" s="1"/>
      <c r="G41" s="1"/>
    </row>
    <row r="42" spans="2:7" ht="11.25">
      <c r="B42" s="1"/>
      <c r="C42" s="1"/>
      <c r="D42" s="1"/>
      <c r="E42" s="1"/>
      <c r="F42" s="1"/>
      <c r="G42" s="1"/>
    </row>
    <row r="43" spans="2:7" ht="11.25">
      <c r="B43" s="1"/>
      <c r="C43" s="1"/>
      <c r="D43" s="1"/>
      <c r="E43" s="1"/>
      <c r="F43" s="1"/>
      <c r="G43" s="1"/>
    </row>
    <row r="44" spans="2:7" ht="11.25">
      <c r="B44" s="1"/>
      <c r="C44" s="1"/>
      <c r="D44" s="1"/>
      <c r="E44" s="1"/>
      <c r="F44" s="1"/>
      <c r="G44" s="1"/>
    </row>
    <row r="45" spans="2:7" ht="11.25">
      <c r="B45" s="1"/>
      <c r="C45" s="1"/>
      <c r="D45" s="1"/>
      <c r="E45" s="1"/>
      <c r="F45" s="1"/>
      <c r="G45" s="1"/>
    </row>
    <row r="46" spans="2:7" ht="11.25">
      <c r="B46" s="1"/>
      <c r="C46" s="1"/>
      <c r="D46" s="1"/>
      <c r="E46" s="1"/>
      <c r="F46" s="1"/>
      <c r="G46" s="1"/>
    </row>
    <row r="47" spans="2:7" ht="11.25">
      <c r="B47" s="1"/>
      <c r="C47" s="1"/>
      <c r="D47" s="1"/>
      <c r="E47" s="1"/>
      <c r="F47" s="1"/>
      <c r="G47" s="1"/>
    </row>
    <row r="48" spans="3:7" ht="11.25">
      <c r="C48" s="1"/>
      <c r="D48" s="1"/>
      <c r="E48" s="1"/>
      <c r="F48" s="1"/>
      <c r="G48" s="1"/>
    </row>
  </sheetData>
  <sheetProtection/>
  <mergeCells count="2">
    <mergeCell ref="A6:K6"/>
    <mergeCell ref="A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00390625" style="2" bestFit="1" customWidth="1"/>
    <col min="4" max="4" width="7.375" style="2" bestFit="1" customWidth="1"/>
    <col min="5" max="5" width="9.625" style="2" bestFit="1" customWidth="1"/>
    <col min="6" max="6" width="13.125" style="2" bestFit="1" customWidth="1"/>
    <col min="7" max="7" width="28.25390625" style="2" customWidth="1"/>
    <col min="8" max="8" width="10.125" style="2" bestFit="1" customWidth="1"/>
    <col min="9" max="9" width="9.125" style="2" customWidth="1"/>
    <col min="10" max="10" width="11.00390625" style="2" bestFit="1" customWidth="1"/>
    <col min="11" max="11" width="10.625" style="2" bestFit="1" customWidth="1"/>
    <col min="12" max="16384" width="9.125" style="2" customWidth="1"/>
  </cols>
  <sheetData>
    <row r="1" spans="1:9" s="16" customFormat="1" ht="12.75">
      <c r="A1" s="15"/>
      <c r="B1" s="20"/>
      <c r="C1" s="15"/>
      <c r="D1" s="15"/>
      <c r="E1" s="15"/>
      <c r="I1" s="17" t="s">
        <v>9</v>
      </c>
    </row>
    <row r="2" spans="1:9" s="16" customFormat="1" ht="12.75">
      <c r="A2" s="15"/>
      <c r="B2" s="15"/>
      <c r="C2" s="15"/>
      <c r="D2" s="15"/>
      <c r="E2" s="15"/>
      <c r="I2" s="17" t="s">
        <v>10</v>
      </c>
    </row>
    <row r="3" spans="1:9" s="16" customFormat="1" ht="12.75">
      <c r="A3" s="15"/>
      <c r="B3" s="15"/>
      <c r="C3" s="15"/>
      <c r="D3" s="15"/>
      <c r="E3" s="15"/>
      <c r="I3" s="17" t="s">
        <v>11</v>
      </c>
    </row>
    <row r="4" spans="1:9" s="16" customFormat="1" ht="12.75">
      <c r="A4" s="15"/>
      <c r="B4" s="15"/>
      <c r="C4" s="15"/>
      <c r="D4" s="15"/>
      <c r="E4" s="15"/>
      <c r="I4" s="17" t="s">
        <v>25</v>
      </c>
    </row>
    <row r="5" spans="1:7" s="16" customFormat="1" ht="15.75" customHeight="1">
      <c r="A5" s="15"/>
      <c r="B5" s="15"/>
      <c r="C5" s="15"/>
      <c r="D5" s="15"/>
      <c r="E5" s="15"/>
      <c r="G5" s="17"/>
    </row>
    <row r="6" spans="1:11" s="16" customFormat="1" ht="14.25" customHeight="1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16" customFormat="1" ht="14.25" customHeight="1">
      <c r="A7" s="29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s="16" customFormat="1" ht="14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8" customFormat="1" ht="33.75">
      <c r="A9" s="3" t="s">
        <v>0</v>
      </c>
      <c r="B9" s="4" t="s">
        <v>19</v>
      </c>
      <c r="C9" s="3" t="s">
        <v>1</v>
      </c>
      <c r="D9" s="4" t="s">
        <v>18</v>
      </c>
      <c r="E9" s="4" t="s">
        <v>7</v>
      </c>
      <c r="F9" s="5" t="s">
        <v>6</v>
      </c>
      <c r="G9" s="6" t="s">
        <v>8</v>
      </c>
      <c r="H9" s="3" t="s">
        <v>20</v>
      </c>
      <c r="I9" s="3" t="s">
        <v>21</v>
      </c>
      <c r="J9" s="3" t="s">
        <v>22</v>
      </c>
      <c r="K9" s="3" t="s">
        <v>23</v>
      </c>
    </row>
    <row r="10" spans="1:11" s="13" customFormat="1" ht="26.25" customHeight="1">
      <c r="A10" s="7">
        <v>1</v>
      </c>
      <c r="B10" s="7" t="s">
        <v>2</v>
      </c>
      <c r="C10" s="7">
        <v>28</v>
      </c>
      <c r="D10" s="7">
        <v>2.4</v>
      </c>
      <c r="E10" s="7">
        <v>17587.7</v>
      </c>
      <c r="F10" s="9">
        <f>D10*E10*12</f>
        <v>506525.76</v>
      </c>
      <c r="G10" s="10" t="s">
        <v>12</v>
      </c>
      <c r="H10" s="7">
        <v>5390.03</v>
      </c>
      <c r="I10" s="19">
        <f>H10*0.18</f>
        <v>970.2053999999999</v>
      </c>
      <c r="J10" s="19">
        <f>H10+I10</f>
        <v>6360.2354</v>
      </c>
      <c r="K10" s="7"/>
    </row>
    <row r="11" spans="1:11" s="13" customFormat="1" ht="26.25" customHeight="1">
      <c r="A11" s="7"/>
      <c r="B11" s="7"/>
      <c r="C11" s="7"/>
      <c r="D11" s="7"/>
      <c r="E11" s="7"/>
      <c r="F11" s="9"/>
      <c r="G11" s="10" t="s">
        <v>3</v>
      </c>
      <c r="H11" s="7">
        <v>3745.76</v>
      </c>
      <c r="I11" s="19">
        <f aca="true" t="shared" si="0" ref="I11:I16">H11*0.18</f>
        <v>674.2368</v>
      </c>
      <c r="J11" s="19">
        <f aca="true" t="shared" si="1" ref="J11:J16">H11+I11</f>
        <v>4419.9968</v>
      </c>
      <c r="K11" s="7"/>
    </row>
    <row r="12" spans="1:11" s="13" customFormat="1" ht="26.25" customHeight="1">
      <c r="A12" s="7"/>
      <c r="B12" s="7"/>
      <c r="C12" s="7"/>
      <c r="D12" s="7"/>
      <c r="E12" s="7"/>
      <c r="F12" s="9"/>
      <c r="G12" s="10" t="s">
        <v>37</v>
      </c>
      <c r="H12" s="7">
        <v>44514.78</v>
      </c>
      <c r="I12" s="19">
        <f t="shared" si="0"/>
        <v>8012.6604</v>
      </c>
      <c r="J12" s="19">
        <f t="shared" si="1"/>
        <v>52527.4404</v>
      </c>
      <c r="K12" s="7"/>
    </row>
    <row r="13" spans="1:11" s="13" customFormat="1" ht="26.25" customHeight="1">
      <c r="A13" s="7"/>
      <c r="B13" s="7"/>
      <c r="C13" s="7"/>
      <c r="D13" s="7"/>
      <c r="E13" s="7"/>
      <c r="F13" s="9"/>
      <c r="G13" s="7" t="s">
        <v>38</v>
      </c>
      <c r="H13" s="7">
        <v>37538.1</v>
      </c>
      <c r="I13" s="19">
        <f t="shared" si="0"/>
        <v>6756.857999999999</v>
      </c>
      <c r="J13" s="19">
        <f t="shared" si="1"/>
        <v>44294.958</v>
      </c>
      <c r="K13" s="7"/>
    </row>
    <row r="14" spans="1:11" s="13" customFormat="1" ht="26.25" customHeight="1">
      <c r="A14" s="7"/>
      <c r="B14" s="7"/>
      <c r="C14" s="7"/>
      <c r="D14" s="7"/>
      <c r="E14" s="7"/>
      <c r="F14" s="9"/>
      <c r="G14" s="10" t="s">
        <v>35</v>
      </c>
      <c r="H14" s="7">
        <v>36569.55</v>
      </c>
      <c r="I14" s="19">
        <f t="shared" si="0"/>
        <v>6582.519</v>
      </c>
      <c r="J14" s="19">
        <f t="shared" si="1"/>
        <v>43152.069</v>
      </c>
      <c r="K14" s="7"/>
    </row>
    <row r="15" spans="1:11" s="13" customFormat="1" ht="26.25" customHeight="1">
      <c r="A15" s="7"/>
      <c r="B15" s="7"/>
      <c r="C15" s="7"/>
      <c r="D15" s="7"/>
      <c r="E15" s="7"/>
      <c r="F15" s="9"/>
      <c r="G15" s="10" t="s">
        <v>40</v>
      </c>
      <c r="H15" s="7">
        <v>49532.83</v>
      </c>
      <c r="I15" s="19">
        <f t="shared" si="0"/>
        <v>8915.9094</v>
      </c>
      <c r="J15" s="19">
        <f t="shared" si="1"/>
        <v>58448.739400000006</v>
      </c>
      <c r="K15" s="7"/>
    </row>
    <row r="16" spans="1:11" s="13" customFormat="1" ht="26.25" customHeight="1">
      <c r="A16" s="7"/>
      <c r="B16" s="7"/>
      <c r="C16" s="7"/>
      <c r="D16" s="7"/>
      <c r="E16" s="7"/>
      <c r="F16" s="9"/>
      <c r="G16" s="10" t="s">
        <v>13</v>
      </c>
      <c r="H16" s="19">
        <f>8*2000</f>
        <v>16000</v>
      </c>
      <c r="I16" s="19">
        <f t="shared" si="0"/>
        <v>2880</v>
      </c>
      <c r="J16" s="19">
        <f t="shared" si="1"/>
        <v>18880</v>
      </c>
      <c r="K16" s="7"/>
    </row>
    <row r="17" spans="1:11" s="13" customFormat="1" ht="26.25" customHeight="1">
      <c r="A17" s="7"/>
      <c r="B17" s="7"/>
      <c r="C17" s="7"/>
      <c r="D17" s="7"/>
      <c r="E17" s="7"/>
      <c r="F17" s="9"/>
      <c r="G17" s="10" t="s">
        <v>41</v>
      </c>
      <c r="H17" s="19">
        <f>251745.15+220</f>
        <v>251965.15</v>
      </c>
      <c r="I17" s="19">
        <v>45314.127</v>
      </c>
      <c r="J17" s="19">
        <v>297059.277</v>
      </c>
      <c r="K17" s="7"/>
    </row>
    <row r="18" spans="1:11" s="13" customFormat="1" ht="26.25" customHeight="1">
      <c r="A18" s="7"/>
      <c r="B18" s="7"/>
      <c r="C18" s="7"/>
      <c r="D18" s="7"/>
      <c r="E18" s="7"/>
      <c r="F18" s="9"/>
      <c r="G18" s="10" t="s">
        <v>42</v>
      </c>
      <c r="H18" s="19">
        <v>5500</v>
      </c>
      <c r="I18" s="19">
        <f>H18*0.18</f>
        <v>990</v>
      </c>
      <c r="J18" s="19">
        <f>H18+I18</f>
        <v>6490</v>
      </c>
      <c r="K18" s="7"/>
    </row>
    <row r="19" spans="1:11" s="13" customFormat="1" ht="26.25" customHeight="1">
      <c r="A19" s="7"/>
      <c r="B19" s="7"/>
      <c r="C19" s="7"/>
      <c r="D19" s="7"/>
      <c r="E19" s="7"/>
      <c r="F19" s="9"/>
      <c r="G19" s="10" t="s">
        <v>16</v>
      </c>
      <c r="H19" s="19">
        <v>928.05</v>
      </c>
      <c r="I19" s="19">
        <f>H19*0.18</f>
        <v>167.04899999999998</v>
      </c>
      <c r="J19" s="19">
        <f>H19+I19</f>
        <v>1095.099</v>
      </c>
      <c r="K19" s="7"/>
    </row>
    <row r="20" spans="1:11" s="13" customFormat="1" ht="26.25" customHeight="1">
      <c r="A20" s="7"/>
      <c r="B20" s="7"/>
      <c r="C20" s="7"/>
      <c r="D20" s="7"/>
      <c r="E20" s="7"/>
      <c r="F20" s="9"/>
      <c r="G20" s="10" t="s">
        <v>17</v>
      </c>
      <c r="H20" s="19">
        <f>8*1094.9</f>
        <v>8759.2</v>
      </c>
      <c r="I20" s="19">
        <f>H20*0.18</f>
        <v>1576.6560000000002</v>
      </c>
      <c r="J20" s="19">
        <f>H20+I20</f>
        <v>10335.856000000002</v>
      </c>
      <c r="K20" s="7"/>
    </row>
    <row r="21" spans="1:11" s="8" customFormat="1" ht="27.75" customHeight="1">
      <c r="A21" s="11"/>
      <c r="B21" s="11" t="s">
        <v>5</v>
      </c>
      <c r="C21" s="11"/>
      <c r="D21" s="11"/>
      <c r="E21" s="11"/>
      <c r="F21" s="22"/>
      <c r="G21" s="12"/>
      <c r="H21" s="14">
        <f>SUM(H10:H20)</f>
        <v>460443.44999999995</v>
      </c>
      <c r="I21" s="14">
        <f>SUM(I10:I20)</f>
        <v>82840.221</v>
      </c>
      <c r="J21" s="14">
        <f>SUM(J10:J20)</f>
        <v>543063.6710000001</v>
      </c>
      <c r="K21" s="18">
        <f>F10-J21</f>
        <v>-36537.91100000008</v>
      </c>
    </row>
    <row r="22" spans="2:7" ht="11.25">
      <c r="B22" s="1"/>
      <c r="C22" s="1"/>
      <c r="D22" s="1"/>
      <c r="E22" s="1"/>
      <c r="F22" s="1"/>
      <c r="G22" s="1"/>
    </row>
    <row r="23" spans="2:7" ht="11.25">
      <c r="B23" s="1"/>
      <c r="C23" s="1"/>
      <c r="D23" s="1"/>
      <c r="E23" s="1"/>
      <c r="F23" s="1"/>
      <c r="G23" s="1"/>
    </row>
    <row r="24" spans="2:7" ht="11.25">
      <c r="B24" s="1"/>
      <c r="C24" s="1"/>
      <c r="D24" s="1"/>
      <c r="E24" s="1"/>
      <c r="F24" s="1"/>
      <c r="G24" s="1"/>
    </row>
    <row r="25" spans="2:7" ht="11.25">
      <c r="B25" s="1"/>
      <c r="C25" s="1"/>
      <c r="D25" s="1"/>
      <c r="E25" s="1"/>
      <c r="F25" s="1"/>
      <c r="G25" s="1"/>
    </row>
    <row r="26" spans="2:7" ht="11.25">
      <c r="B26" s="1"/>
      <c r="C26" s="1"/>
      <c r="D26" s="1"/>
      <c r="E26" s="1"/>
      <c r="F26" s="1"/>
      <c r="G26" s="1"/>
    </row>
    <row r="27" spans="2:7" ht="11.25">
      <c r="B27" s="1"/>
      <c r="C27" s="1"/>
      <c r="D27" s="1"/>
      <c r="E27" s="1"/>
      <c r="F27" s="1"/>
      <c r="G27" s="1"/>
    </row>
    <row r="28" spans="2:7" ht="11.25">
      <c r="B28" s="1"/>
      <c r="C28" s="1"/>
      <c r="D28" s="1"/>
      <c r="E28" s="1"/>
      <c r="F28" s="1"/>
      <c r="G28" s="1"/>
    </row>
    <row r="29" spans="2:7" ht="11.25">
      <c r="B29" s="1"/>
      <c r="C29" s="1"/>
      <c r="D29" s="1"/>
      <c r="E29" s="1"/>
      <c r="F29" s="1"/>
      <c r="G29" s="1"/>
    </row>
    <row r="30" spans="2:7" ht="11.25">
      <c r="B30" s="1"/>
      <c r="C30" s="1"/>
      <c r="D30" s="1"/>
      <c r="E30" s="1"/>
      <c r="F30" s="1"/>
      <c r="G30" s="1"/>
    </row>
    <row r="31" spans="2:7" ht="11.25">
      <c r="B31" s="1"/>
      <c r="C31" s="1"/>
      <c r="D31" s="1"/>
      <c r="E31" s="1"/>
      <c r="F31" s="1"/>
      <c r="G31" s="1"/>
    </row>
    <row r="32" spans="2:7" ht="11.25">
      <c r="B32" s="1"/>
      <c r="C32" s="1"/>
      <c r="D32" s="1"/>
      <c r="E32" s="1"/>
      <c r="F32" s="1"/>
      <c r="G32" s="1"/>
    </row>
    <row r="33" spans="2:7" ht="11.25">
      <c r="B33" s="1"/>
      <c r="C33" s="1"/>
      <c r="D33" s="1"/>
      <c r="E33" s="1"/>
      <c r="F33" s="1"/>
      <c r="G33" s="1"/>
    </row>
    <row r="34" spans="2:7" ht="11.25">
      <c r="B34" s="1"/>
      <c r="C34" s="1"/>
      <c r="D34" s="1"/>
      <c r="E34" s="1"/>
      <c r="F34" s="1"/>
      <c r="G34" s="1"/>
    </row>
    <row r="35" spans="2:7" ht="11.25">
      <c r="B35" s="1"/>
      <c r="C35" s="1"/>
      <c r="D35" s="1"/>
      <c r="E35" s="1"/>
      <c r="F35" s="1"/>
      <c r="G35" s="1"/>
    </row>
    <row r="36" spans="2:7" ht="11.25">
      <c r="B36" s="1"/>
      <c r="C36" s="1"/>
      <c r="D36" s="1"/>
      <c r="E36" s="1"/>
      <c r="F36" s="1"/>
      <c r="G36" s="1"/>
    </row>
    <row r="37" spans="2:7" ht="11.25">
      <c r="B37" s="20"/>
      <c r="C37" s="1"/>
      <c r="D37" s="1"/>
      <c r="E37" s="1"/>
      <c r="F37" s="1"/>
      <c r="G37" s="1"/>
    </row>
    <row r="38" spans="2:7" ht="11.25">
      <c r="B38" s="1"/>
      <c r="C38" s="1"/>
      <c r="D38" s="1"/>
      <c r="E38" s="1"/>
      <c r="F38" s="1"/>
      <c r="G38" s="1"/>
    </row>
    <row r="39" spans="2:7" ht="11.25">
      <c r="B39" s="1"/>
      <c r="C39" s="1"/>
      <c r="D39" s="1"/>
      <c r="E39" s="1"/>
      <c r="F39" s="1"/>
      <c r="G39" s="1"/>
    </row>
    <row r="40" spans="2:7" ht="11.25">
      <c r="B40" s="1"/>
      <c r="C40" s="1"/>
      <c r="D40" s="1"/>
      <c r="E40" s="1"/>
      <c r="F40" s="1"/>
      <c r="G40" s="1"/>
    </row>
    <row r="41" spans="2:7" ht="11.25">
      <c r="B41" s="1"/>
      <c r="C41" s="1"/>
      <c r="D41" s="1"/>
      <c r="E41" s="1"/>
      <c r="F41" s="1"/>
      <c r="G41" s="1"/>
    </row>
    <row r="42" spans="2:7" ht="11.25">
      <c r="B42" s="1"/>
      <c r="C42" s="1"/>
      <c r="D42" s="1"/>
      <c r="E42" s="1"/>
      <c r="F42" s="1"/>
      <c r="G42" s="1"/>
    </row>
    <row r="43" spans="2:7" ht="11.25">
      <c r="B43" s="1"/>
      <c r="C43" s="1"/>
      <c r="D43" s="1"/>
      <c r="E43" s="1"/>
      <c r="F43" s="1"/>
      <c r="G43" s="1"/>
    </row>
    <row r="44" spans="2:7" ht="11.25">
      <c r="B44" s="1"/>
      <c r="C44" s="1"/>
      <c r="D44" s="1"/>
      <c r="E44" s="1"/>
      <c r="F44" s="1"/>
      <c r="G44" s="1"/>
    </row>
    <row r="45" spans="2:7" ht="11.25">
      <c r="B45" s="1"/>
      <c r="C45" s="1"/>
      <c r="D45" s="1"/>
      <c r="E45" s="1"/>
      <c r="F45" s="1"/>
      <c r="G45" s="1"/>
    </row>
    <row r="46" spans="2:7" ht="11.25">
      <c r="B46" s="1"/>
      <c r="C46" s="1"/>
      <c r="D46" s="1"/>
      <c r="E46" s="1"/>
      <c r="F46" s="1"/>
      <c r="G46" s="1"/>
    </row>
    <row r="47" spans="2:7" ht="11.25">
      <c r="B47" s="1"/>
      <c r="C47" s="1"/>
      <c r="D47" s="1"/>
      <c r="E47" s="1"/>
      <c r="F47" s="1"/>
      <c r="G47" s="1"/>
    </row>
    <row r="48" spans="2:7" ht="11.25">
      <c r="B48" s="1"/>
      <c r="C48" s="1"/>
      <c r="D48" s="1"/>
      <c r="E48" s="1"/>
      <c r="F48" s="1"/>
      <c r="G48" s="1"/>
    </row>
    <row r="49" spans="3:7" ht="11.25">
      <c r="C49" s="1"/>
      <c r="D49" s="1"/>
      <c r="E49" s="1"/>
      <c r="F49" s="1"/>
      <c r="G49" s="1"/>
    </row>
  </sheetData>
  <sheetProtection/>
  <mergeCells count="2">
    <mergeCell ref="A6:K6"/>
    <mergeCell ref="A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00390625" style="2" bestFit="1" customWidth="1"/>
    <col min="4" max="4" width="7.375" style="2" bestFit="1" customWidth="1"/>
    <col min="5" max="5" width="9.625" style="2" bestFit="1" customWidth="1"/>
    <col min="6" max="6" width="13.125" style="2" bestFit="1" customWidth="1"/>
    <col min="7" max="7" width="28.25390625" style="2" customWidth="1"/>
    <col min="8" max="8" width="10.125" style="2" bestFit="1" customWidth="1"/>
    <col min="9" max="9" width="9.125" style="2" customWidth="1"/>
    <col min="10" max="10" width="11.00390625" style="2" bestFit="1" customWidth="1"/>
    <col min="11" max="11" width="10.625" style="2" bestFit="1" customWidth="1"/>
    <col min="12" max="16384" width="9.125" style="2" customWidth="1"/>
  </cols>
  <sheetData>
    <row r="1" spans="1:9" s="16" customFormat="1" ht="12.75">
      <c r="A1" s="15"/>
      <c r="B1" s="20"/>
      <c r="C1" s="15"/>
      <c r="D1" s="15"/>
      <c r="E1" s="15"/>
      <c r="I1" s="17" t="s">
        <v>9</v>
      </c>
    </row>
    <row r="2" spans="1:9" s="16" customFormat="1" ht="12.75">
      <c r="A2" s="15"/>
      <c r="B2" s="15"/>
      <c r="C2" s="15"/>
      <c r="D2" s="15"/>
      <c r="E2" s="15"/>
      <c r="I2" s="17" t="s">
        <v>10</v>
      </c>
    </row>
    <row r="3" spans="1:9" s="16" customFormat="1" ht="12.75">
      <c r="A3" s="15"/>
      <c r="B3" s="15"/>
      <c r="C3" s="15"/>
      <c r="D3" s="15"/>
      <c r="E3" s="15"/>
      <c r="I3" s="17" t="s">
        <v>11</v>
      </c>
    </row>
    <row r="4" spans="1:9" s="16" customFormat="1" ht="12.75">
      <c r="A4" s="15"/>
      <c r="B4" s="15"/>
      <c r="C4" s="15"/>
      <c r="D4" s="15"/>
      <c r="E4" s="15"/>
      <c r="I4" s="17" t="s">
        <v>25</v>
      </c>
    </row>
    <row r="5" spans="1:7" s="16" customFormat="1" ht="15.75" customHeight="1">
      <c r="A5" s="15"/>
      <c r="B5" s="15"/>
      <c r="C5" s="15"/>
      <c r="D5" s="15"/>
      <c r="E5" s="15"/>
      <c r="G5" s="17"/>
    </row>
    <row r="6" spans="1:11" s="16" customFormat="1" ht="14.25" customHeight="1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16" customFormat="1" ht="14.25" customHeight="1">
      <c r="A7" s="29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s="16" customFormat="1" ht="14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8" customFormat="1" ht="33.75">
      <c r="A9" s="3" t="s">
        <v>0</v>
      </c>
      <c r="B9" s="4" t="s">
        <v>19</v>
      </c>
      <c r="C9" s="3" t="s">
        <v>1</v>
      </c>
      <c r="D9" s="4" t="s">
        <v>18</v>
      </c>
      <c r="E9" s="4" t="s">
        <v>7</v>
      </c>
      <c r="F9" s="5" t="s">
        <v>6</v>
      </c>
      <c r="G9" s="6" t="s">
        <v>8</v>
      </c>
      <c r="H9" s="3" t="s">
        <v>20</v>
      </c>
      <c r="I9" s="3" t="s">
        <v>21</v>
      </c>
      <c r="J9" s="3" t="s">
        <v>22</v>
      </c>
      <c r="K9" s="3" t="s">
        <v>23</v>
      </c>
    </row>
    <row r="10" spans="1:11" s="13" customFormat="1" ht="22.5">
      <c r="A10" s="7">
        <v>1</v>
      </c>
      <c r="B10" s="7" t="s">
        <v>2</v>
      </c>
      <c r="C10" s="7">
        <v>30</v>
      </c>
      <c r="D10" s="7">
        <v>2.4</v>
      </c>
      <c r="E10" s="7">
        <v>3682.1</v>
      </c>
      <c r="F10" s="9">
        <f>D10*E10*12</f>
        <v>106044.47999999998</v>
      </c>
      <c r="G10" s="10" t="s">
        <v>43</v>
      </c>
      <c r="H10" s="19">
        <v>73655.6186</v>
      </c>
      <c r="I10" s="7">
        <f aca="true" t="shared" si="0" ref="I10:I15">H10*0.18</f>
        <v>13258.011348</v>
      </c>
      <c r="J10" s="19">
        <f aca="true" t="shared" si="1" ref="J10:J15">H10+I10</f>
        <v>86913.629948</v>
      </c>
      <c r="K10" s="7"/>
    </row>
    <row r="11" spans="1:11" s="13" customFormat="1" ht="22.5" customHeight="1">
      <c r="A11" s="7"/>
      <c r="B11" s="7"/>
      <c r="C11" s="7"/>
      <c r="D11" s="7"/>
      <c r="E11" s="7"/>
      <c r="F11" s="9"/>
      <c r="G11" s="7" t="s">
        <v>3</v>
      </c>
      <c r="H11" s="19">
        <v>4957.6271</v>
      </c>
      <c r="I11" s="19">
        <f t="shared" si="0"/>
        <v>892.3728779999999</v>
      </c>
      <c r="J11" s="19">
        <f t="shared" si="1"/>
        <v>5849.999978</v>
      </c>
      <c r="K11" s="7"/>
    </row>
    <row r="12" spans="1:11" s="13" customFormat="1" ht="22.5" customHeight="1">
      <c r="A12" s="7"/>
      <c r="B12" s="7"/>
      <c r="C12" s="7"/>
      <c r="D12" s="7"/>
      <c r="E12" s="7"/>
      <c r="F12" s="9"/>
      <c r="G12" s="10" t="s">
        <v>4</v>
      </c>
      <c r="H12" s="7">
        <v>36955.14</v>
      </c>
      <c r="I12" s="19">
        <f t="shared" si="0"/>
        <v>6651.9252</v>
      </c>
      <c r="J12" s="19">
        <f t="shared" si="1"/>
        <v>43607.0652</v>
      </c>
      <c r="K12" s="7"/>
    </row>
    <row r="13" spans="1:11" s="13" customFormat="1" ht="22.5" customHeight="1">
      <c r="A13" s="7"/>
      <c r="B13" s="7"/>
      <c r="C13" s="7"/>
      <c r="D13" s="7"/>
      <c r="E13" s="7"/>
      <c r="F13" s="9"/>
      <c r="G13" s="10" t="s">
        <v>12</v>
      </c>
      <c r="H13" s="7">
        <f>10790.04+5390.03</f>
        <v>16180.07</v>
      </c>
      <c r="I13" s="19">
        <f t="shared" si="0"/>
        <v>2912.4125999999997</v>
      </c>
      <c r="J13" s="19">
        <f t="shared" si="1"/>
        <v>19092.4826</v>
      </c>
      <c r="K13" s="7"/>
    </row>
    <row r="14" spans="1:11" s="13" customFormat="1" ht="22.5" customHeight="1">
      <c r="A14" s="7"/>
      <c r="B14" s="7"/>
      <c r="C14" s="7"/>
      <c r="D14" s="7"/>
      <c r="E14" s="7"/>
      <c r="F14" s="9"/>
      <c r="G14" s="10" t="s">
        <v>16</v>
      </c>
      <c r="H14" s="7">
        <v>1601.65</v>
      </c>
      <c r="I14" s="19">
        <f t="shared" si="0"/>
        <v>288.297</v>
      </c>
      <c r="J14" s="19">
        <f t="shared" si="1"/>
        <v>1889.9470000000001</v>
      </c>
      <c r="K14" s="7"/>
    </row>
    <row r="15" spans="1:11" s="13" customFormat="1" ht="22.5" customHeight="1">
      <c r="A15" s="7"/>
      <c r="B15" s="7"/>
      <c r="C15" s="7"/>
      <c r="D15" s="7"/>
      <c r="E15" s="7"/>
      <c r="F15" s="9"/>
      <c r="G15" s="10" t="s">
        <v>17</v>
      </c>
      <c r="H15" s="19">
        <f>1094.9</f>
        <v>1094.9</v>
      </c>
      <c r="I15" s="19">
        <f t="shared" si="0"/>
        <v>197.08200000000002</v>
      </c>
      <c r="J15" s="19">
        <f t="shared" si="1"/>
        <v>1291.9820000000002</v>
      </c>
      <c r="K15" s="7"/>
    </row>
    <row r="16" spans="1:11" s="8" customFormat="1" ht="21.75" customHeight="1">
      <c r="A16" s="11"/>
      <c r="B16" s="11" t="s">
        <v>5</v>
      </c>
      <c r="C16" s="11"/>
      <c r="D16" s="11"/>
      <c r="E16" s="11"/>
      <c r="F16" s="22"/>
      <c r="G16" s="12"/>
      <c r="H16" s="24">
        <f>SUM(H10:H15)</f>
        <v>134445.00569999998</v>
      </c>
      <c r="I16" s="24">
        <f>SUM(I10:I15)</f>
        <v>24200.101025999997</v>
      </c>
      <c r="J16" s="24">
        <f>SUM(J10:J15)</f>
        <v>158645.10672599994</v>
      </c>
      <c r="K16" s="18">
        <f>F10-J16</f>
        <v>-52600.62672599996</v>
      </c>
    </row>
    <row r="17" spans="2:7" ht="11.25">
      <c r="B17" s="1"/>
      <c r="C17" s="1"/>
      <c r="D17" s="1"/>
      <c r="E17" s="1"/>
      <c r="F17" s="1"/>
      <c r="G17" s="1"/>
    </row>
    <row r="18" spans="2:7" ht="11.25">
      <c r="B18" s="1"/>
      <c r="C18" s="1"/>
      <c r="D18" s="1"/>
      <c r="E18" s="1"/>
      <c r="F18" s="1"/>
      <c r="G18" s="1"/>
    </row>
    <row r="19" spans="2:7" ht="11.25">
      <c r="B19" s="1"/>
      <c r="C19" s="1"/>
      <c r="D19" s="1"/>
      <c r="E19" s="1"/>
      <c r="F19" s="1"/>
      <c r="G19" s="1"/>
    </row>
    <row r="20" spans="2:7" ht="11.25">
      <c r="B20" s="1"/>
      <c r="C20" s="1"/>
      <c r="D20" s="1"/>
      <c r="E20" s="1"/>
      <c r="F20" s="1"/>
      <c r="G20" s="1"/>
    </row>
    <row r="21" spans="2:7" ht="11.25">
      <c r="B21" s="1"/>
      <c r="C21" s="1"/>
      <c r="D21" s="1"/>
      <c r="E21" s="1"/>
      <c r="F21" s="1"/>
      <c r="G21" s="1"/>
    </row>
    <row r="22" spans="2:7" ht="11.25">
      <c r="B22" s="1"/>
      <c r="C22" s="1"/>
      <c r="D22" s="1"/>
      <c r="E22" s="1"/>
      <c r="F22" s="1"/>
      <c r="G22" s="1"/>
    </row>
    <row r="23" spans="2:7" ht="11.25">
      <c r="B23" s="1"/>
      <c r="C23" s="1"/>
      <c r="D23" s="1"/>
      <c r="E23" s="1"/>
      <c r="F23" s="1"/>
      <c r="G23" s="1"/>
    </row>
    <row r="24" spans="2:7" ht="11.25">
      <c r="B24" s="1"/>
      <c r="C24" s="1"/>
      <c r="D24" s="1"/>
      <c r="E24" s="1"/>
      <c r="F24" s="1"/>
      <c r="G24" s="1"/>
    </row>
    <row r="25" spans="2:7" ht="11.25">
      <c r="B25" s="1"/>
      <c r="C25" s="1"/>
      <c r="D25" s="1"/>
      <c r="E25" s="1"/>
      <c r="F25" s="1"/>
      <c r="G25" s="1"/>
    </row>
    <row r="26" spans="2:7" ht="11.25">
      <c r="B26" s="1"/>
      <c r="C26" s="1"/>
      <c r="D26" s="1"/>
      <c r="E26" s="1"/>
      <c r="F26" s="1"/>
      <c r="G26" s="1"/>
    </row>
    <row r="27" spans="2:7" ht="11.25">
      <c r="B27" s="1"/>
      <c r="C27" s="1"/>
      <c r="D27" s="1"/>
      <c r="E27" s="1"/>
      <c r="F27" s="1"/>
      <c r="G27" s="1"/>
    </row>
    <row r="28" spans="2:7" ht="11.25">
      <c r="B28" s="1"/>
      <c r="C28" s="1"/>
      <c r="D28" s="1"/>
      <c r="E28" s="1"/>
      <c r="F28" s="1"/>
      <c r="G28" s="1"/>
    </row>
    <row r="29" spans="2:7" ht="11.25">
      <c r="B29" s="1"/>
      <c r="C29" s="1"/>
      <c r="D29" s="1"/>
      <c r="E29" s="1"/>
      <c r="F29" s="1"/>
      <c r="G29" s="1"/>
    </row>
    <row r="30" spans="2:7" ht="11.25">
      <c r="B30" s="1"/>
      <c r="C30" s="1"/>
      <c r="D30" s="1"/>
      <c r="E30" s="1"/>
      <c r="F30" s="1"/>
      <c r="G30" s="1"/>
    </row>
    <row r="31" spans="2:7" ht="11.25">
      <c r="B31" s="20"/>
      <c r="C31" s="1"/>
      <c r="D31" s="1"/>
      <c r="E31" s="1"/>
      <c r="F31" s="1"/>
      <c r="G31" s="1"/>
    </row>
    <row r="32" spans="2:7" ht="11.25">
      <c r="B32" s="1"/>
      <c r="C32" s="1"/>
      <c r="D32" s="1"/>
      <c r="E32" s="1"/>
      <c r="F32" s="1"/>
      <c r="G32" s="1"/>
    </row>
    <row r="33" spans="2:7" ht="11.25">
      <c r="B33" s="1"/>
      <c r="C33" s="1"/>
      <c r="D33" s="1"/>
      <c r="E33" s="1"/>
      <c r="F33" s="1"/>
      <c r="G33" s="1"/>
    </row>
    <row r="34" spans="2:7" ht="11.25">
      <c r="B34" s="1"/>
      <c r="C34" s="1"/>
      <c r="D34" s="1"/>
      <c r="E34" s="1"/>
      <c r="F34" s="1"/>
      <c r="G34" s="1"/>
    </row>
    <row r="35" spans="2:7" ht="11.25">
      <c r="B35" s="1"/>
      <c r="C35" s="1"/>
      <c r="D35" s="1"/>
      <c r="E35" s="1"/>
      <c r="F35" s="1"/>
      <c r="G35" s="1"/>
    </row>
    <row r="36" spans="2:7" ht="11.25">
      <c r="B36" s="1"/>
      <c r="C36" s="1"/>
      <c r="D36" s="1"/>
      <c r="E36" s="1"/>
      <c r="F36" s="1"/>
      <c r="G36" s="1"/>
    </row>
    <row r="37" spans="2:7" ht="11.25">
      <c r="B37" s="1"/>
      <c r="C37" s="1"/>
      <c r="D37" s="1"/>
      <c r="E37" s="1"/>
      <c r="F37" s="1"/>
      <c r="G37" s="1"/>
    </row>
    <row r="38" spans="2:7" ht="11.25">
      <c r="B38" s="1"/>
      <c r="C38" s="1"/>
      <c r="D38" s="1"/>
      <c r="E38" s="1"/>
      <c r="F38" s="1"/>
      <c r="G38" s="1"/>
    </row>
    <row r="39" spans="2:7" ht="11.25">
      <c r="B39" s="1"/>
      <c r="C39" s="1"/>
      <c r="D39" s="1"/>
      <c r="E39" s="1"/>
      <c r="F39" s="1"/>
      <c r="G39" s="1"/>
    </row>
    <row r="40" spans="2:7" ht="11.25">
      <c r="B40" s="1"/>
      <c r="C40" s="1"/>
      <c r="D40" s="1"/>
      <c r="E40" s="1"/>
      <c r="F40" s="1"/>
      <c r="G40" s="1"/>
    </row>
    <row r="41" spans="2:7" ht="11.25">
      <c r="B41" s="1"/>
      <c r="C41" s="1"/>
      <c r="D41" s="1"/>
      <c r="E41" s="1"/>
      <c r="F41" s="1"/>
      <c r="G41" s="1"/>
    </row>
    <row r="42" spans="2:7" ht="11.25">
      <c r="B42" s="1"/>
      <c r="C42" s="1"/>
      <c r="D42" s="1"/>
      <c r="E42" s="1"/>
      <c r="F42" s="1"/>
      <c r="G42" s="1"/>
    </row>
    <row r="43" spans="3:7" ht="11.25">
      <c r="C43" s="1"/>
      <c r="D43" s="1"/>
      <c r="E43" s="1"/>
      <c r="F43" s="1"/>
      <c r="G43" s="1"/>
    </row>
  </sheetData>
  <sheetProtection/>
  <mergeCells count="2">
    <mergeCell ref="A6:K6"/>
    <mergeCell ref="A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00390625" style="2" bestFit="1" customWidth="1"/>
    <col min="4" max="4" width="7.375" style="2" bestFit="1" customWidth="1"/>
    <col min="5" max="5" width="9.625" style="2" bestFit="1" customWidth="1"/>
    <col min="6" max="6" width="13.125" style="2" bestFit="1" customWidth="1"/>
    <col min="7" max="7" width="28.25390625" style="2" customWidth="1"/>
    <col min="8" max="8" width="10.125" style="2" bestFit="1" customWidth="1"/>
    <col min="9" max="9" width="9.125" style="2" customWidth="1"/>
    <col min="10" max="10" width="11.00390625" style="2" bestFit="1" customWidth="1"/>
    <col min="11" max="11" width="10.625" style="2" bestFit="1" customWidth="1"/>
    <col min="12" max="16384" width="9.125" style="2" customWidth="1"/>
  </cols>
  <sheetData>
    <row r="1" spans="1:9" s="16" customFormat="1" ht="12.75">
      <c r="A1" s="15"/>
      <c r="B1" s="20"/>
      <c r="C1" s="15"/>
      <c r="D1" s="15"/>
      <c r="E1" s="15"/>
      <c r="I1" s="17" t="s">
        <v>9</v>
      </c>
    </row>
    <row r="2" spans="1:9" s="16" customFormat="1" ht="12.75">
      <c r="A2" s="15"/>
      <c r="B2" s="15"/>
      <c r="C2" s="15"/>
      <c r="D2" s="15"/>
      <c r="E2" s="15"/>
      <c r="I2" s="17" t="s">
        <v>10</v>
      </c>
    </row>
    <row r="3" spans="1:9" s="16" customFormat="1" ht="12.75">
      <c r="A3" s="15"/>
      <c r="B3" s="15"/>
      <c r="C3" s="15"/>
      <c r="D3" s="15"/>
      <c r="E3" s="15"/>
      <c r="I3" s="17" t="s">
        <v>11</v>
      </c>
    </row>
    <row r="4" spans="1:9" s="16" customFormat="1" ht="12.75">
      <c r="A4" s="15"/>
      <c r="B4" s="15"/>
      <c r="C4" s="15"/>
      <c r="D4" s="15"/>
      <c r="E4" s="15"/>
      <c r="I4" s="17" t="s">
        <v>25</v>
      </c>
    </row>
    <row r="5" spans="1:7" s="16" customFormat="1" ht="15.75" customHeight="1">
      <c r="A5" s="15"/>
      <c r="B5" s="15"/>
      <c r="C5" s="15"/>
      <c r="D5" s="15"/>
      <c r="E5" s="15"/>
      <c r="G5" s="17"/>
    </row>
    <row r="6" spans="1:11" s="16" customFormat="1" ht="14.25" customHeight="1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16" customFormat="1" ht="14.25" customHeight="1">
      <c r="A7" s="29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s="16" customFormat="1" ht="14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8" customFormat="1" ht="33.75">
      <c r="A9" s="3" t="s">
        <v>0</v>
      </c>
      <c r="B9" s="4" t="s">
        <v>19</v>
      </c>
      <c r="C9" s="3" t="s">
        <v>1</v>
      </c>
      <c r="D9" s="4" t="s">
        <v>18</v>
      </c>
      <c r="E9" s="4" t="s">
        <v>7</v>
      </c>
      <c r="F9" s="5" t="s">
        <v>6</v>
      </c>
      <c r="G9" s="6" t="s">
        <v>8</v>
      </c>
      <c r="H9" s="3" t="s">
        <v>20</v>
      </c>
      <c r="I9" s="3" t="s">
        <v>21</v>
      </c>
      <c r="J9" s="3" t="s">
        <v>22</v>
      </c>
      <c r="K9" s="3" t="s">
        <v>23</v>
      </c>
    </row>
    <row r="10" spans="1:11" s="13" customFormat="1" ht="21.75" customHeight="1">
      <c r="A10" s="7">
        <v>1</v>
      </c>
      <c r="B10" s="7" t="s">
        <v>2</v>
      </c>
      <c r="C10" s="25" t="s">
        <v>44</v>
      </c>
      <c r="D10" s="7">
        <v>2.4</v>
      </c>
      <c r="E10" s="7">
        <v>3676.1</v>
      </c>
      <c r="F10" s="9">
        <f>D10*E10*12</f>
        <v>105871.68</v>
      </c>
      <c r="G10" s="10" t="s">
        <v>43</v>
      </c>
      <c r="H10" s="19">
        <v>73655.6186</v>
      </c>
      <c r="I10" s="7">
        <f aca="true" t="shared" si="0" ref="I10:I15">H10*0.18</f>
        <v>13258.011348</v>
      </c>
      <c r="J10" s="19">
        <f aca="true" t="shared" si="1" ref="J10:J15">H10+I10</f>
        <v>86913.629948</v>
      </c>
      <c r="K10" s="7"/>
    </row>
    <row r="11" spans="1:11" s="13" customFormat="1" ht="21.75" customHeight="1">
      <c r="A11" s="7"/>
      <c r="B11" s="7"/>
      <c r="C11" s="25"/>
      <c r="D11" s="7"/>
      <c r="E11" s="7"/>
      <c r="F11" s="9"/>
      <c r="G11" s="10" t="s">
        <v>4</v>
      </c>
      <c r="H11" s="19">
        <v>11506.88</v>
      </c>
      <c r="I11" s="19">
        <f t="shared" si="0"/>
        <v>2071.2383999999997</v>
      </c>
      <c r="J11" s="26">
        <f t="shared" si="1"/>
        <v>13578.1184</v>
      </c>
      <c r="K11" s="7"/>
    </row>
    <row r="12" spans="1:11" s="13" customFormat="1" ht="21.75" customHeight="1">
      <c r="A12" s="7"/>
      <c r="B12" s="7"/>
      <c r="C12" s="25"/>
      <c r="D12" s="7"/>
      <c r="E12" s="7"/>
      <c r="F12" s="9"/>
      <c r="G12" s="10" t="s">
        <v>12</v>
      </c>
      <c r="H12" s="7">
        <f>13185.73+5390.03</f>
        <v>18575.76</v>
      </c>
      <c r="I12" s="19">
        <f t="shared" si="0"/>
        <v>3343.6367999999998</v>
      </c>
      <c r="J12" s="19">
        <f t="shared" si="1"/>
        <v>21919.3968</v>
      </c>
      <c r="K12" s="7"/>
    </row>
    <row r="13" spans="1:11" s="13" customFormat="1" ht="21.75" customHeight="1">
      <c r="A13" s="7"/>
      <c r="B13" s="7"/>
      <c r="C13" s="25"/>
      <c r="D13" s="7"/>
      <c r="E13" s="7"/>
      <c r="F13" s="9"/>
      <c r="G13" s="13" t="s">
        <v>3</v>
      </c>
      <c r="H13" s="19">
        <v>7932.2033</v>
      </c>
      <c r="I13" s="19">
        <f t="shared" si="0"/>
        <v>1427.796594</v>
      </c>
      <c r="J13" s="19">
        <f t="shared" si="1"/>
        <v>9359.999894</v>
      </c>
      <c r="K13" s="7"/>
    </row>
    <row r="14" spans="1:11" s="13" customFormat="1" ht="22.5" customHeight="1">
      <c r="A14" s="7"/>
      <c r="B14" s="7"/>
      <c r="C14" s="7"/>
      <c r="D14" s="7"/>
      <c r="E14" s="7"/>
      <c r="F14" s="9"/>
      <c r="G14" s="10" t="s">
        <v>16</v>
      </c>
      <c r="H14" s="7">
        <v>1615.32</v>
      </c>
      <c r="I14" s="19">
        <f t="shared" si="0"/>
        <v>290.75759999999997</v>
      </c>
      <c r="J14" s="19">
        <f t="shared" si="1"/>
        <v>1906.0775999999998</v>
      </c>
      <c r="K14" s="7"/>
    </row>
    <row r="15" spans="1:11" s="13" customFormat="1" ht="22.5" customHeight="1">
      <c r="A15" s="7"/>
      <c r="B15" s="7"/>
      <c r="C15" s="7"/>
      <c r="D15" s="7"/>
      <c r="E15" s="7"/>
      <c r="F15" s="9"/>
      <c r="G15" s="10" t="s">
        <v>17</v>
      </c>
      <c r="H15" s="19">
        <f>1094.9</f>
        <v>1094.9</v>
      </c>
      <c r="I15" s="19">
        <f t="shared" si="0"/>
        <v>197.08200000000002</v>
      </c>
      <c r="J15" s="19">
        <f t="shared" si="1"/>
        <v>1291.9820000000002</v>
      </c>
      <c r="K15" s="7"/>
    </row>
    <row r="16" spans="1:11" s="8" customFormat="1" ht="26.25" customHeight="1">
      <c r="A16" s="11"/>
      <c r="B16" s="11" t="s">
        <v>5</v>
      </c>
      <c r="C16" s="27"/>
      <c r="D16" s="11"/>
      <c r="E16" s="11"/>
      <c r="F16" s="22"/>
      <c r="G16" s="12"/>
      <c r="H16" s="23">
        <f>SUM(H10:H15)</f>
        <v>114380.6819</v>
      </c>
      <c r="I16" s="23">
        <f>SUM(I10:I15)</f>
        <v>20588.522741999997</v>
      </c>
      <c r="J16" s="23">
        <f>SUM(J10:J15)</f>
        <v>134969.20464199997</v>
      </c>
      <c r="K16" s="18">
        <f>F10-J16</f>
        <v>-29097.524641999975</v>
      </c>
    </row>
    <row r="17" spans="2:7" ht="11.25">
      <c r="B17" s="1"/>
      <c r="C17" s="1"/>
      <c r="D17" s="1"/>
      <c r="E17" s="1"/>
      <c r="F17" s="1"/>
      <c r="G17" s="1"/>
    </row>
    <row r="18" spans="2:7" ht="11.25">
      <c r="B18" s="1"/>
      <c r="C18" s="1"/>
      <c r="D18" s="1"/>
      <c r="E18" s="1"/>
      <c r="F18" s="1"/>
      <c r="G18" s="1"/>
    </row>
    <row r="19" spans="2:7" ht="11.25">
      <c r="B19" s="1"/>
      <c r="C19" s="1"/>
      <c r="D19" s="1"/>
      <c r="E19" s="1"/>
      <c r="F19" s="1"/>
      <c r="G19" s="1"/>
    </row>
    <row r="20" spans="2:7" ht="11.25">
      <c r="B20" s="1"/>
      <c r="C20" s="1"/>
      <c r="D20" s="1"/>
      <c r="E20" s="1"/>
      <c r="F20" s="1"/>
      <c r="G20" s="1"/>
    </row>
    <row r="21" spans="2:7" ht="11.25">
      <c r="B21" s="1"/>
      <c r="C21" s="1"/>
      <c r="D21" s="1"/>
      <c r="E21" s="1"/>
      <c r="F21" s="1"/>
      <c r="G21" s="1"/>
    </row>
    <row r="22" spans="2:7" ht="11.25">
      <c r="B22" s="1"/>
      <c r="C22" s="1"/>
      <c r="D22" s="1"/>
      <c r="E22" s="1"/>
      <c r="F22" s="1"/>
      <c r="G22" s="1"/>
    </row>
    <row r="23" spans="2:7" ht="11.25">
      <c r="B23" s="1"/>
      <c r="C23" s="1"/>
      <c r="D23" s="1"/>
      <c r="E23" s="1"/>
      <c r="F23" s="1"/>
      <c r="G23" s="1"/>
    </row>
    <row r="24" spans="2:7" ht="11.25">
      <c r="B24" s="1"/>
      <c r="C24" s="1"/>
      <c r="D24" s="1"/>
      <c r="E24" s="1"/>
      <c r="F24" s="1"/>
      <c r="G24" s="1"/>
    </row>
    <row r="25" spans="2:7" ht="11.25">
      <c r="B25" s="1"/>
      <c r="C25" s="1"/>
      <c r="D25" s="1"/>
      <c r="E25" s="1"/>
      <c r="F25" s="1"/>
      <c r="G25" s="1"/>
    </row>
    <row r="26" spans="2:7" ht="11.25">
      <c r="B26" s="1"/>
      <c r="C26" s="1"/>
      <c r="D26" s="1"/>
      <c r="E26" s="1"/>
      <c r="F26" s="1"/>
      <c r="G26" s="1"/>
    </row>
    <row r="27" spans="2:7" ht="11.25">
      <c r="B27" s="1"/>
      <c r="C27" s="1"/>
      <c r="D27" s="1"/>
      <c r="E27" s="1"/>
      <c r="F27" s="1"/>
      <c r="G27" s="1"/>
    </row>
    <row r="28" spans="2:7" ht="11.25">
      <c r="B28" s="1"/>
      <c r="C28" s="1"/>
      <c r="D28" s="1"/>
      <c r="E28" s="1"/>
      <c r="F28" s="1"/>
      <c r="G28" s="1"/>
    </row>
    <row r="29" spans="2:7" ht="11.25">
      <c r="B29" s="1"/>
      <c r="C29" s="1"/>
      <c r="D29" s="1"/>
      <c r="E29" s="1"/>
      <c r="F29" s="1"/>
      <c r="G29" s="1"/>
    </row>
    <row r="30" spans="2:7" ht="11.25">
      <c r="B30" s="1"/>
      <c r="C30" s="1"/>
      <c r="D30" s="1"/>
      <c r="E30" s="1"/>
      <c r="F30" s="1"/>
      <c r="G30" s="1"/>
    </row>
    <row r="31" spans="2:7" ht="11.25">
      <c r="B31" s="20"/>
      <c r="C31" s="1"/>
      <c r="D31" s="1"/>
      <c r="E31" s="1"/>
      <c r="F31" s="1"/>
      <c r="G31" s="1"/>
    </row>
    <row r="32" spans="2:7" ht="11.25">
      <c r="B32" s="1"/>
      <c r="C32" s="1"/>
      <c r="D32" s="1"/>
      <c r="E32" s="1"/>
      <c r="F32" s="1"/>
      <c r="G32" s="1"/>
    </row>
    <row r="33" spans="2:7" ht="11.25">
      <c r="B33" s="1"/>
      <c r="C33" s="1"/>
      <c r="D33" s="1"/>
      <c r="E33" s="1"/>
      <c r="F33" s="1"/>
      <c r="G33" s="1"/>
    </row>
    <row r="34" spans="2:7" ht="11.25">
      <c r="B34" s="1"/>
      <c r="C34" s="1"/>
      <c r="D34" s="1"/>
      <c r="E34" s="1"/>
      <c r="F34" s="1"/>
      <c r="G34" s="1"/>
    </row>
    <row r="35" spans="2:7" ht="11.25">
      <c r="B35" s="1"/>
      <c r="C35" s="1"/>
      <c r="D35" s="1"/>
      <c r="E35" s="1"/>
      <c r="F35" s="1"/>
      <c r="G35" s="1"/>
    </row>
    <row r="36" spans="2:7" ht="11.25">
      <c r="B36" s="1"/>
      <c r="C36" s="1"/>
      <c r="D36" s="1"/>
      <c r="E36" s="1"/>
      <c r="F36" s="1"/>
      <c r="G36" s="1"/>
    </row>
    <row r="37" spans="2:7" ht="11.25">
      <c r="B37" s="1"/>
      <c r="C37" s="1"/>
      <c r="D37" s="1"/>
      <c r="E37" s="1"/>
      <c r="F37" s="1"/>
      <c r="G37" s="1"/>
    </row>
    <row r="38" spans="2:7" ht="11.25">
      <c r="B38" s="1"/>
      <c r="C38" s="1"/>
      <c r="D38" s="1"/>
      <c r="E38" s="1"/>
      <c r="F38" s="1"/>
      <c r="G38" s="1"/>
    </row>
    <row r="39" spans="2:7" ht="11.25">
      <c r="B39" s="1"/>
      <c r="C39" s="1"/>
      <c r="D39" s="1"/>
      <c r="E39" s="1"/>
      <c r="F39" s="1"/>
      <c r="G39" s="1"/>
    </row>
    <row r="40" spans="2:7" ht="11.25">
      <c r="B40" s="1"/>
      <c r="C40" s="1"/>
      <c r="D40" s="1"/>
      <c r="E40" s="1"/>
      <c r="F40" s="1"/>
      <c r="G40" s="1"/>
    </row>
    <row r="41" spans="2:7" ht="11.25">
      <c r="B41" s="1"/>
      <c r="C41" s="1"/>
      <c r="D41" s="1"/>
      <c r="E41" s="1"/>
      <c r="F41" s="1"/>
      <c r="G41" s="1"/>
    </row>
    <row r="42" spans="2:7" ht="11.25">
      <c r="B42" s="1"/>
      <c r="C42" s="1"/>
      <c r="D42" s="1"/>
      <c r="E42" s="1"/>
      <c r="F42" s="1"/>
      <c r="G42" s="1"/>
    </row>
    <row r="43" spans="3:7" ht="11.25">
      <c r="C43" s="1"/>
      <c r="D43" s="1"/>
      <c r="E43" s="1"/>
      <c r="F43" s="1"/>
      <c r="G43" s="1"/>
    </row>
  </sheetData>
  <sheetProtection/>
  <mergeCells count="2">
    <mergeCell ref="A6:K6"/>
    <mergeCell ref="A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00390625" style="2" bestFit="1" customWidth="1"/>
    <col min="4" max="4" width="7.375" style="2" bestFit="1" customWidth="1"/>
    <col min="5" max="5" width="9.625" style="2" bestFit="1" customWidth="1"/>
    <col min="6" max="6" width="13.125" style="2" bestFit="1" customWidth="1"/>
    <col min="7" max="7" width="28.25390625" style="2" customWidth="1"/>
    <col min="8" max="8" width="10.125" style="2" bestFit="1" customWidth="1"/>
    <col min="9" max="9" width="9.125" style="2" customWidth="1"/>
    <col min="10" max="10" width="11.00390625" style="2" bestFit="1" customWidth="1"/>
    <col min="11" max="11" width="10.625" style="2" bestFit="1" customWidth="1"/>
    <col min="12" max="16384" width="9.125" style="2" customWidth="1"/>
  </cols>
  <sheetData>
    <row r="1" spans="1:9" s="16" customFormat="1" ht="12.75">
      <c r="A1" s="15"/>
      <c r="B1" s="20"/>
      <c r="C1" s="15"/>
      <c r="D1" s="15"/>
      <c r="E1" s="15"/>
      <c r="I1" s="17" t="s">
        <v>9</v>
      </c>
    </row>
    <row r="2" spans="1:9" s="16" customFormat="1" ht="12.75">
      <c r="A2" s="15"/>
      <c r="B2" s="15"/>
      <c r="C2" s="15"/>
      <c r="D2" s="15"/>
      <c r="E2" s="15"/>
      <c r="I2" s="17" t="s">
        <v>10</v>
      </c>
    </row>
    <row r="3" spans="1:9" s="16" customFormat="1" ht="12.75">
      <c r="A3" s="15"/>
      <c r="B3" s="15"/>
      <c r="C3" s="15"/>
      <c r="D3" s="15"/>
      <c r="E3" s="15"/>
      <c r="I3" s="17" t="s">
        <v>11</v>
      </c>
    </row>
    <row r="4" spans="1:9" s="16" customFormat="1" ht="12.75">
      <c r="A4" s="15"/>
      <c r="B4" s="15"/>
      <c r="C4" s="15"/>
      <c r="D4" s="15"/>
      <c r="E4" s="15"/>
      <c r="I4" s="17" t="s">
        <v>25</v>
      </c>
    </row>
    <row r="5" spans="1:7" s="16" customFormat="1" ht="15.75" customHeight="1">
      <c r="A5" s="15"/>
      <c r="B5" s="15"/>
      <c r="C5" s="15"/>
      <c r="D5" s="15"/>
      <c r="E5" s="15"/>
      <c r="G5" s="17"/>
    </row>
    <row r="6" spans="1:11" s="16" customFormat="1" ht="14.25" customHeight="1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16" customFormat="1" ht="14.25" customHeight="1">
      <c r="A7" s="29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s="16" customFormat="1" ht="14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8" customFormat="1" ht="33.75">
      <c r="A9" s="3" t="s">
        <v>0</v>
      </c>
      <c r="B9" s="4" t="s">
        <v>19</v>
      </c>
      <c r="C9" s="3" t="s">
        <v>1</v>
      </c>
      <c r="D9" s="4" t="s">
        <v>18</v>
      </c>
      <c r="E9" s="4" t="s">
        <v>7</v>
      </c>
      <c r="F9" s="5" t="s">
        <v>6</v>
      </c>
      <c r="G9" s="6" t="s">
        <v>8</v>
      </c>
      <c r="H9" s="3" t="s">
        <v>20</v>
      </c>
      <c r="I9" s="3" t="s">
        <v>21</v>
      </c>
      <c r="J9" s="3" t="s">
        <v>22</v>
      </c>
      <c r="K9" s="3" t="s">
        <v>23</v>
      </c>
    </row>
    <row r="10" spans="1:11" s="13" customFormat="1" ht="17.25" customHeight="1">
      <c r="A10" s="7">
        <v>1</v>
      </c>
      <c r="B10" s="7" t="s">
        <v>2</v>
      </c>
      <c r="C10" s="7">
        <v>36</v>
      </c>
      <c r="D10" s="7">
        <v>2.4</v>
      </c>
      <c r="E10" s="7">
        <v>14944.7</v>
      </c>
      <c r="F10" s="9">
        <f>D10*E10*12</f>
        <v>430407.36</v>
      </c>
      <c r="G10" s="10" t="s">
        <v>4</v>
      </c>
      <c r="H10" s="7">
        <f>105693.6+80320.14+26322.49+102598.1+89913.05</f>
        <v>404847.37999999995</v>
      </c>
      <c r="I10" s="19">
        <f>H10*0.18</f>
        <v>72872.52839999998</v>
      </c>
      <c r="J10" s="19">
        <f>H10+I10</f>
        <v>477719.90839999996</v>
      </c>
      <c r="K10" s="7"/>
    </row>
    <row r="11" spans="1:11" s="13" customFormat="1" ht="17.25" customHeight="1">
      <c r="A11" s="7"/>
      <c r="B11" s="7"/>
      <c r="C11" s="7"/>
      <c r="D11" s="7"/>
      <c r="E11" s="7"/>
      <c r="F11" s="9"/>
      <c r="G11" s="10" t="s">
        <v>3</v>
      </c>
      <c r="H11" s="19">
        <f>21152.5423+12669.49</f>
        <v>33822.0323</v>
      </c>
      <c r="I11" s="19">
        <f>H11*0.18</f>
        <v>6087.965813999999</v>
      </c>
      <c r="J11" s="19">
        <f>H11+I11</f>
        <v>39909.998114</v>
      </c>
      <c r="K11" s="7"/>
    </row>
    <row r="12" spans="1:11" s="13" customFormat="1" ht="22.5" customHeight="1">
      <c r="A12" s="7"/>
      <c r="B12" s="7"/>
      <c r="C12" s="7"/>
      <c r="D12" s="7"/>
      <c r="E12" s="7"/>
      <c r="F12" s="9"/>
      <c r="G12" s="10" t="s">
        <v>12</v>
      </c>
      <c r="H12" s="7">
        <v>46188.66</v>
      </c>
      <c r="I12" s="19">
        <f aca="true" t="shared" si="0" ref="I12:I17">H12*0.18</f>
        <v>8313.9588</v>
      </c>
      <c r="J12" s="19">
        <f aca="true" t="shared" si="1" ref="J12:J17">H12+I12</f>
        <v>54502.618800000004</v>
      </c>
      <c r="K12" s="7"/>
    </row>
    <row r="13" spans="1:11" s="13" customFormat="1" ht="21.75" customHeight="1">
      <c r="A13" s="7"/>
      <c r="B13" s="7"/>
      <c r="C13" s="7"/>
      <c r="D13" s="7"/>
      <c r="E13" s="7"/>
      <c r="F13" s="9"/>
      <c r="G13" s="10" t="s">
        <v>13</v>
      </c>
      <c r="H13" s="19">
        <f>4*2000</f>
        <v>8000</v>
      </c>
      <c r="I13" s="19">
        <f t="shared" si="0"/>
        <v>1440</v>
      </c>
      <c r="J13" s="19">
        <f t="shared" si="1"/>
        <v>9440</v>
      </c>
      <c r="K13" s="7"/>
    </row>
    <row r="14" spans="1:11" s="13" customFormat="1" ht="21.75" customHeight="1">
      <c r="A14" s="7"/>
      <c r="B14" s="7"/>
      <c r="C14" s="7"/>
      <c r="D14" s="7"/>
      <c r="E14" s="7"/>
      <c r="F14" s="9"/>
      <c r="G14" s="10" t="s">
        <v>14</v>
      </c>
      <c r="H14" s="7">
        <f>152944.19+2500</f>
        <v>155444.19</v>
      </c>
      <c r="I14" s="19">
        <f t="shared" si="0"/>
        <v>27979.9542</v>
      </c>
      <c r="J14" s="19">
        <f t="shared" si="1"/>
        <v>183424.1442</v>
      </c>
      <c r="K14" s="7"/>
    </row>
    <row r="15" spans="1:11" s="13" customFormat="1" ht="21.75" customHeight="1">
      <c r="A15" s="7"/>
      <c r="B15" s="7"/>
      <c r="C15" s="7"/>
      <c r="D15" s="7"/>
      <c r="E15" s="7"/>
      <c r="F15" s="9"/>
      <c r="G15" s="10" t="s">
        <v>15</v>
      </c>
      <c r="H15" s="7">
        <v>686.54</v>
      </c>
      <c r="I15" s="19">
        <f t="shared" si="0"/>
        <v>123.57719999999999</v>
      </c>
      <c r="J15" s="19">
        <f t="shared" si="1"/>
        <v>810.1171999999999</v>
      </c>
      <c r="K15" s="7"/>
    </row>
    <row r="16" spans="1:11" s="13" customFormat="1" ht="21.75" customHeight="1">
      <c r="A16" s="7"/>
      <c r="B16" s="7"/>
      <c r="C16" s="7"/>
      <c r="D16" s="7"/>
      <c r="E16" s="7"/>
      <c r="F16" s="9"/>
      <c r="G16" s="10" t="s">
        <v>16</v>
      </c>
      <c r="H16" s="7">
        <v>1740.19</v>
      </c>
      <c r="I16" s="19">
        <f t="shared" si="0"/>
        <v>313.2342</v>
      </c>
      <c r="J16" s="19">
        <f t="shared" si="1"/>
        <v>2053.4242</v>
      </c>
      <c r="K16" s="7"/>
    </row>
    <row r="17" spans="1:11" s="13" customFormat="1" ht="21.75" customHeight="1">
      <c r="A17" s="7"/>
      <c r="B17" s="7"/>
      <c r="C17" s="7"/>
      <c r="D17" s="7"/>
      <c r="E17" s="7"/>
      <c r="F17" s="9"/>
      <c r="G17" s="10" t="s">
        <v>17</v>
      </c>
      <c r="H17" s="19">
        <f>7*1094.9</f>
        <v>7664.300000000001</v>
      </c>
      <c r="I17" s="19">
        <f t="shared" si="0"/>
        <v>1379.574</v>
      </c>
      <c r="J17" s="19">
        <f t="shared" si="1"/>
        <v>9043.874000000002</v>
      </c>
      <c r="K17" s="7"/>
    </row>
    <row r="18" spans="1:11" s="8" customFormat="1" ht="29.25" customHeight="1">
      <c r="A18" s="11"/>
      <c r="B18" s="11" t="s">
        <v>5</v>
      </c>
      <c r="C18" s="11"/>
      <c r="D18" s="11"/>
      <c r="E18" s="11"/>
      <c r="F18" s="11"/>
      <c r="G18" s="12"/>
      <c r="H18" s="14">
        <f>SUM(H10:H17)</f>
        <v>658393.2923000001</v>
      </c>
      <c r="I18" s="14">
        <f>SUM(I10:I17)</f>
        <v>118510.79261399998</v>
      </c>
      <c r="J18" s="14">
        <f>SUM(J10:J17)</f>
        <v>776904.0849139999</v>
      </c>
      <c r="K18" s="18">
        <f>F10-J18</f>
        <v>-346496.7249139999</v>
      </c>
    </row>
    <row r="19" spans="2:7" ht="11.25">
      <c r="B19" s="1"/>
      <c r="C19" s="1"/>
      <c r="D19" s="1"/>
      <c r="E19" s="1"/>
      <c r="F19" s="1"/>
      <c r="G19" s="1"/>
    </row>
    <row r="20" spans="2:7" ht="11.25">
      <c r="B20" s="1"/>
      <c r="C20" s="1"/>
      <c r="D20" s="1"/>
      <c r="E20" s="1"/>
      <c r="F20" s="1"/>
      <c r="G20" s="1"/>
    </row>
    <row r="21" spans="2:7" ht="11.25">
      <c r="B21" s="1"/>
      <c r="C21" s="1"/>
      <c r="D21" s="1"/>
      <c r="E21" s="1"/>
      <c r="F21" s="1"/>
      <c r="G21" s="1"/>
    </row>
    <row r="22" spans="2:7" ht="11.25">
      <c r="B22" s="1"/>
      <c r="C22" s="1"/>
      <c r="D22" s="1"/>
      <c r="E22" s="1"/>
      <c r="F22" s="1"/>
      <c r="G22" s="1"/>
    </row>
    <row r="23" spans="2:7" ht="11.25">
      <c r="B23" s="1"/>
      <c r="C23" s="1"/>
      <c r="D23" s="1"/>
      <c r="E23" s="1"/>
      <c r="F23" s="1"/>
      <c r="G23" s="1"/>
    </row>
    <row r="24" spans="2:7" ht="11.25">
      <c r="B24" s="1"/>
      <c r="C24" s="1"/>
      <c r="D24" s="1"/>
      <c r="E24" s="1"/>
      <c r="F24" s="1"/>
      <c r="G24" s="1"/>
    </row>
    <row r="25" spans="2:7" ht="11.25">
      <c r="B25" s="1"/>
      <c r="C25" s="1"/>
      <c r="D25" s="1"/>
      <c r="E25" s="1"/>
      <c r="F25" s="1"/>
      <c r="G25" s="1"/>
    </row>
    <row r="26" spans="2:7" ht="11.25">
      <c r="B26" s="1"/>
      <c r="C26" s="1"/>
      <c r="D26" s="1"/>
      <c r="E26" s="1"/>
      <c r="F26" s="1"/>
      <c r="G26" s="1"/>
    </row>
    <row r="27" spans="2:7" ht="11.25">
      <c r="B27" s="1"/>
      <c r="C27" s="1"/>
      <c r="D27" s="1"/>
      <c r="E27" s="1"/>
      <c r="F27" s="1"/>
      <c r="G27" s="1"/>
    </row>
    <row r="28" spans="2:7" ht="11.25">
      <c r="B28" s="1"/>
      <c r="C28" s="1"/>
      <c r="D28" s="1"/>
      <c r="E28" s="1"/>
      <c r="F28" s="1"/>
      <c r="G28" s="1"/>
    </row>
    <row r="29" spans="2:7" ht="11.25">
      <c r="B29" s="1"/>
      <c r="C29" s="1"/>
      <c r="D29" s="1"/>
      <c r="E29" s="1"/>
      <c r="F29" s="1"/>
      <c r="G29" s="1"/>
    </row>
    <row r="30" spans="2:7" ht="11.25">
      <c r="B30" s="1"/>
      <c r="C30" s="1"/>
      <c r="D30" s="1"/>
      <c r="E30" s="1"/>
      <c r="F30" s="1"/>
      <c r="G30" s="1"/>
    </row>
    <row r="31" spans="2:7" ht="11.25">
      <c r="B31" s="1"/>
      <c r="C31" s="1"/>
      <c r="D31" s="1"/>
      <c r="E31" s="1"/>
      <c r="F31" s="1"/>
      <c r="G31" s="1"/>
    </row>
    <row r="32" spans="2:7" ht="11.25">
      <c r="B32" s="20"/>
      <c r="C32" s="1"/>
      <c r="D32" s="1"/>
      <c r="E32" s="1"/>
      <c r="F32" s="1"/>
      <c r="G32" s="1"/>
    </row>
    <row r="33" spans="2:7" ht="11.25">
      <c r="B33" s="1"/>
      <c r="C33" s="1"/>
      <c r="D33" s="1"/>
      <c r="E33" s="1"/>
      <c r="F33" s="1"/>
      <c r="G33" s="1"/>
    </row>
    <row r="34" spans="2:7" ht="11.25">
      <c r="B34" s="1"/>
      <c r="C34" s="1"/>
      <c r="D34" s="1"/>
      <c r="E34" s="1"/>
      <c r="F34" s="1"/>
      <c r="G34" s="1"/>
    </row>
    <row r="35" spans="2:7" ht="11.25">
      <c r="B35" s="1"/>
      <c r="C35" s="1"/>
      <c r="D35" s="1"/>
      <c r="E35" s="1"/>
      <c r="F35" s="1"/>
      <c r="G35" s="1"/>
    </row>
    <row r="36" spans="2:7" ht="11.25">
      <c r="B36" s="1"/>
      <c r="C36" s="1"/>
      <c r="D36" s="1"/>
      <c r="E36" s="1"/>
      <c r="F36" s="1"/>
      <c r="G36" s="1"/>
    </row>
    <row r="37" spans="2:7" ht="11.25">
      <c r="B37" s="1"/>
      <c r="C37" s="1"/>
      <c r="D37" s="1"/>
      <c r="E37" s="1"/>
      <c r="F37" s="1"/>
      <c r="G37" s="1"/>
    </row>
    <row r="38" spans="2:7" ht="11.25">
      <c r="B38" s="1"/>
      <c r="C38" s="1"/>
      <c r="D38" s="1"/>
      <c r="E38" s="1"/>
      <c r="F38" s="1"/>
      <c r="G38" s="1"/>
    </row>
    <row r="39" spans="2:7" ht="11.25">
      <c r="B39" s="1"/>
      <c r="C39" s="1"/>
      <c r="D39" s="1"/>
      <c r="E39" s="1"/>
      <c r="F39" s="1"/>
      <c r="G39" s="1"/>
    </row>
    <row r="40" spans="2:7" ht="11.25">
      <c r="B40" s="1"/>
      <c r="C40" s="1"/>
      <c r="D40" s="1"/>
      <c r="E40" s="1"/>
      <c r="F40" s="1"/>
      <c r="G40" s="1"/>
    </row>
    <row r="41" spans="2:7" ht="11.25">
      <c r="B41" s="1"/>
      <c r="C41" s="1"/>
      <c r="D41" s="1"/>
      <c r="E41" s="1"/>
      <c r="F41" s="1"/>
      <c r="G41" s="1"/>
    </row>
    <row r="42" spans="2:7" ht="11.25">
      <c r="B42" s="1"/>
      <c r="C42" s="1"/>
      <c r="D42" s="1"/>
      <c r="E42" s="1"/>
      <c r="F42" s="1"/>
      <c r="G42" s="1"/>
    </row>
    <row r="43" spans="2:7" ht="11.25">
      <c r="B43" s="1"/>
      <c r="C43" s="1"/>
      <c r="D43" s="1"/>
      <c r="E43" s="1"/>
      <c r="F43" s="1"/>
      <c r="G43" s="1"/>
    </row>
    <row r="44" spans="3:7" ht="11.25">
      <c r="C44" s="1"/>
      <c r="D44" s="1"/>
      <c r="E44" s="1"/>
      <c r="F44" s="1"/>
      <c r="G44" s="1"/>
    </row>
  </sheetData>
  <sheetProtection/>
  <mergeCells count="2">
    <mergeCell ref="A6:K6"/>
    <mergeCell ref="A7:K7"/>
  </mergeCells>
  <printOptions horizontalCentered="1"/>
  <pageMargins left="0.3937007874015748" right="0.3937007874015748" top="0.3937007874015748" bottom="0.3937007874015748" header="0" footer="0"/>
  <pageSetup fitToHeight="3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ППО</dc:creator>
  <cp:keywords/>
  <dc:description/>
  <cp:lastModifiedBy>Admin</cp:lastModifiedBy>
  <cp:lastPrinted>2011-02-24T06:49:59Z</cp:lastPrinted>
  <dcterms:created xsi:type="dcterms:W3CDTF">2009-02-11T05:54:47Z</dcterms:created>
  <dcterms:modified xsi:type="dcterms:W3CDTF">2011-02-24T06:56:44Z</dcterms:modified>
  <cp:category/>
  <cp:version/>
  <cp:contentType/>
  <cp:contentStatus/>
</cp:coreProperties>
</file>