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521" windowWidth="11100" windowHeight="6600" tabRatio="598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<sst xmlns="http://schemas.openxmlformats.org/spreadsheetml/2006/main" count="88" uniqueCount="37">
  <si>
    <t>Подразделения</t>
  </si>
  <si>
    <t xml:space="preserve">С в о д </t>
  </si>
  <si>
    <t>%</t>
  </si>
  <si>
    <t>начислено</t>
  </si>
  <si>
    <t>собрано</t>
  </si>
  <si>
    <t>июль</t>
  </si>
  <si>
    <t>август</t>
  </si>
  <si>
    <t>сентябрь</t>
  </si>
  <si>
    <t>январь</t>
  </si>
  <si>
    <t>февраль</t>
  </si>
  <si>
    <t>март</t>
  </si>
  <si>
    <t>Просрочка</t>
  </si>
  <si>
    <t>апрель</t>
  </si>
  <si>
    <t>май</t>
  </si>
  <si>
    <t>июнь</t>
  </si>
  <si>
    <t xml:space="preserve">март </t>
  </si>
  <si>
    <t>пр. Тракторостроителей, д. 24</t>
  </si>
  <si>
    <t>пр. Тракторостроителей, д. 28</t>
  </si>
  <si>
    <t>пр. Тракторостроителей, д. 30</t>
  </si>
  <si>
    <t>пр. Тракторостроителей, д. 30/1</t>
  </si>
  <si>
    <t>пр. Тракторостроителей, д. 36</t>
  </si>
  <si>
    <t>ул. Пролетарская, д. 27</t>
  </si>
  <si>
    <t>ул. Пролетарская, д. 21/22</t>
  </si>
  <si>
    <t>ИТОГО:</t>
  </si>
  <si>
    <t>на 01.02.10</t>
  </si>
  <si>
    <t>на 01.03.10</t>
  </si>
  <si>
    <t>на 01.04.10</t>
  </si>
  <si>
    <t>на 01.05.10</t>
  </si>
  <si>
    <t>на 01.06.10</t>
  </si>
  <si>
    <t>на 01.07.10</t>
  </si>
  <si>
    <t>на 01.08.10</t>
  </si>
  <si>
    <t>на 01.09.10</t>
  </si>
  <si>
    <t>на 01.10.10</t>
  </si>
  <si>
    <t>на 01.11.10</t>
  </si>
  <si>
    <t>Всего за 4 мес</t>
  </si>
  <si>
    <t>Всего за 6 мес</t>
  </si>
  <si>
    <t xml:space="preserve">       сбора за  ЖКУ по ООО "УК "Жилстандарт"  за январь-июнь 2010г.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</si>
</sst>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7"/>
      <name val="Arial Cyr"/>
      <family val="2"/>
    </font>
    <font>
      <b/>
      <i/>
      <sz val="7.5"/>
      <name val="Arial Cyr"/>
      <family val="0"/>
    </font>
    <font>
      <sz val="7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4" fontId="5" fillId="3" borderId="0" xfId="0" applyNumberFormat="1" applyFont="1" applyFill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5" fillId="2" borderId="1" xfId="0" applyFont="1" applyFill="1" applyBorder="1" applyAlignment="1">
      <alignment horizontal="right"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5" fillId="2" borderId="1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2" fontId="5" fillId="0" borderId="0" xfId="0" applyNumberFormat="1" applyFont="1" applyFill="1" applyBorder="1" applyAlignment="1">
      <alignment/>
    </xf>
    <xf numFmtId="9" fontId="5" fillId="0" borderId="0" xfId="19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1"/>
  <sheetViews>
    <sheetView tabSelected="1" workbookViewId="0" topLeftCell="A1">
      <selection activeCell="E31" sqref="E31"/>
    </sheetView>
  </sheetViews>
  <sheetFormatPr defaultColWidth="9.00390625" defaultRowHeight="12.75"/>
  <cols>
    <col min="1" max="1" width="0.74609375" style="0" customWidth="1"/>
    <col min="2" max="2" width="23.875" style="0" customWidth="1"/>
    <col min="3" max="3" width="6.375" style="0" customWidth="1"/>
    <col min="4" max="4" width="6.75390625" style="0" customWidth="1"/>
    <col min="5" max="5" width="6.875" style="0" customWidth="1"/>
    <col min="6" max="6" width="4.375" style="0" customWidth="1"/>
    <col min="7" max="7" width="7.125" style="0" customWidth="1"/>
    <col min="8" max="8" width="6.875" style="0" customWidth="1"/>
    <col min="9" max="9" width="7.125" style="0" customWidth="1"/>
    <col min="10" max="10" width="6.00390625" style="0" customWidth="1"/>
    <col min="11" max="11" width="6.875" style="0" customWidth="1"/>
    <col min="12" max="13" width="6.125" style="0" customWidth="1"/>
    <col min="14" max="14" width="5.875" style="0" customWidth="1"/>
    <col min="15" max="15" width="7.375" style="0" customWidth="1"/>
    <col min="16" max="16" width="6.00390625" style="0" customWidth="1"/>
    <col min="17" max="17" width="7.375" style="0" customWidth="1"/>
    <col min="18" max="18" width="6.25390625" style="0" customWidth="1"/>
    <col min="19" max="19" width="7.125" style="0" customWidth="1"/>
    <col min="20" max="20" width="6.375" style="0" customWidth="1"/>
    <col min="21" max="21" width="6.625" style="0" customWidth="1"/>
    <col min="22" max="22" width="5.875" style="0" customWidth="1"/>
    <col min="23" max="23" width="8.125" style="0" customWidth="1"/>
    <col min="24" max="24" width="8.00390625" style="0" customWidth="1"/>
    <col min="25" max="25" width="7.125" style="0" customWidth="1"/>
    <col min="26" max="26" width="4.375" style="0" customWidth="1"/>
  </cols>
  <sheetData>
    <row r="1" s="28" customFormat="1" ht="9.75"/>
    <row r="2" spans="1:26" ht="12.75">
      <c r="A2" s="2"/>
      <c r="B2" s="2"/>
      <c r="C2" s="2"/>
      <c r="D2" s="2"/>
      <c r="E2" s="6"/>
      <c r="F2" s="6"/>
      <c r="G2" s="6" t="s">
        <v>1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"/>
      <c r="C3" s="1"/>
      <c r="D3" s="1"/>
      <c r="E3" s="6" t="s">
        <v>36</v>
      </c>
      <c r="F3" s="6"/>
      <c r="G3" s="6"/>
      <c r="H3" s="6"/>
      <c r="I3" s="6"/>
      <c r="J3" s="1"/>
      <c r="K3" s="1"/>
      <c r="L3" s="1"/>
      <c r="M3" s="1"/>
      <c r="N3" s="2"/>
      <c r="O3" s="1"/>
      <c r="P3" s="1"/>
      <c r="Q3" s="1"/>
      <c r="R3" s="1"/>
      <c r="S3" s="1"/>
      <c r="T3" s="1"/>
      <c r="U3" s="1"/>
      <c r="V3" s="2"/>
      <c r="W3" s="1"/>
      <c r="X3" s="1"/>
      <c r="Y3" s="1"/>
      <c r="Z3" s="2"/>
    </row>
    <row r="4" spans="2:25" s="28" customFormat="1" ht="9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O4" s="29"/>
      <c r="P4" s="29"/>
      <c r="Q4" s="29"/>
      <c r="R4" s="29"/>
      <c r="S4" s="29"/>
      <c r="T4" s="29"/>
      <c r="U4" s="29"/>
      <c r="W4" s="29"/>
      <c r="X4" s="29"/>
      <c r="Y4" s="29"/>
    </row>
    <row r="5" spans="1:26" ht="12.75">
      <c r="A5" s="1"/>
      <c r="B5" s="22"/>
      <c r="C5" s="16" t="s">
        <v>11</v>
      </c>
      <c r="D5" s="17" t="s">
        <v>3</v>
      </c>
      <c r="E5" s="16" t="s">
        <v>4</v>
      </c>
      <c r="F5" s="16" t="s">
        <v>2</v>
      </c>
      <c r="G5" s="16" t="s">
        <v>11</v>
      </c>
      <c r="H5" s="27" t="s">
        <v>3</v>
      </c>
      <c r="I5" s="16" t="s">
        <v>4</v>
      </c>
      <c r="J5" s="53" t="s">
        <v>2</v>
      </c>
      <c r="K5" s="7" t="s">
        <v>11</v>
      </c>
      <c r="L5" s="17" t="s">
        <v>3</v>
      </c>
      <c r="M5" s="16" t="s">
        <v>4</v>
      </c>
      <c r="N5" s="16" t="s">
        <v>2</v>
      </c>
      <c r="O5" s="7" t="s">
        <v>11</v>
      </c>
      <c r="P5" s="17" t="s">
        <v>3</v>
      </c>
      <c r="Q5" s="16" t="s">
        <v>4</v>
      </c>
      <c r="R5" s="16" t="s">
        <v>2</v>
      </c>
      <c r="S5" s="7" t="s">
        <v>11</v>
      </c>
      <c r="T5" s="55" t="s">
        <v>34</v>
      </c>
      <c r="U5" s="56"/>
      <c r="V5" s="53" t="s">
        <v>2</v>
      </c>
      <c r="W5" s="14"/>
      <c r="X5" s="19"/>
      <c r="Y5" s="18"/>
      <c r="Z5" s="18"/>
    </row>
    <row r="6" spans="1:26" ht="12.75">
      <c r="A6" s="1"/>
      <c r="B6" s="24" t="s">
        <v>0</v>
      </c>
      <c r="C6" s="8" t="s">
        <v>24</v>
      </c>
      <c r="D6" s="16" t="s">
        <v>8</v>
      </c>
      <c r="E6" s="16" t="s">
        <v>9</v>
      </c>
      <c r="F6" s="9"/>
      <c r="G6" s="8" t="s">
        <v>25</v>
      </c>
      <c r="H6" s="16" t="s">
        <v>9</v>
      </c>
      <c r="I6" s="16" t="s">
        <v>15</v>
      </c>
      <c r="J6" s="54"/>
      <c r="K6" s="8" t="s">
        <v>26</v>
      </c>
      <c r="L6" s="16" t="s">
        <v>10</v>
      </c>
      <c r="M6" s="16" t="s">
        <v>12</v>
      </c>
      <c r="N6" s="8"/>
      <c r="O6" s="8" t="s">
        <v>27</v>
      </c>
      <c r="P6" s="16" t="s">
        <v>12</v>
      </c>
      <c r="Q6" s="7" t="s">
        <v>13</v>
      </c>
      <c r="R6" s="8"/>
      <c r="S6" s="8" t="s">
        <v>28</v>
      </c>
      <c r="T6" s="27" t="s">
        <v>3</v>
      </c>
      <c r="U6" s="16" t="s">
        <v>4</v>
      </c>
      <c r="V6" s="54"/>
      <c r="W6" s="15"/>
      <c r="X6" s="18"/>
      <c r="Y6" s="18"/>
      <c r="Z6" s="15"/>
    </row>
    <row r="7" spans="1:26" ht="12.75">
      <c r="A7" s="1"/>
      <c r="B7" s="23" t="s">
        <v>16</v>
      </c>
      <c r="C7" s="9"/>
      <c r="D7" s="9">
        <v>898</v>
      </c>
      <c r="E7" s="9">
        <v>870.8</v>
      </c>
      <c r="F7" s="11">
        <f aca="true" t="shared" si="0" ref="F7:F13">(E7*100/D7)</f>
        <v>96.97104677060133</v>
      </c>
      <c r="G7" s="9">
        <v>20.8</v>
      </c>
      <c r="H7" s="9">
        <v>961</v>
      </c>
      <c r="I7" s="9">
        <v>995.3</v>
      </c>
      <c r="J7" s="11">
        <f aca="true" t="shared" si="1" ref="J7:J13">(I7*100/H7)</f>
        <v>103.56919875130073</v>
      </c>
      <c r="K7" s="9">
        <v>-27.2</v>
      </c>
      <c r="L7" s="9">
        <v>895.6</v>
      </c>
      <c r="M7" s="9">
        <v>905.4</v>
      </c>
      <c r="N7" s="21">
        <f aca="true" t="shared" si="2" ref="N7:N13">(M7*100/L7)</f>
        <v>101.09423849933006</v>
      </c>
      <c r="O7" s="9">
        <v>0.05</v>
      </c>
      <c r="P7" s="9">
        <v>903.1</v>
      </c>
      <c r="Q7" s="9">
        <v>921.3</v>
      </c>
      <c r="R7" s="34">
        <f aca="true" t="shared" si="3" ref="R7:R12">Q7/P7*100</f>
        <v>102.01528069981177</v>
      </c>
      <c r="S7" s="9">
        <v>2</v>
      </c>
      <c r="T7" s="20">
        <f>D7+H7+L7+P7</f>
        <v>3657.7</v>
      </c>
      <c r="U7" s="20">
        <f>E7+I7+M7+Q7</f>
        <v>3692.8</v>
      </c>
      <c r="V7" s="44">
        <f>U7/T7*100</f>
        <v>100.95961943297702</v>
      </c>
      <c r="W7" s="3"/>
      <c r="X7" s="12"/>
      <c r="Y7" s="12"/>
      <c r="Z7" s="3"/>
    </row>
    <row r="8" spans="1:26" ht="12.75">
      <c r="A8" s="1"/>
      <c r="B8" s="23" t="s">
        <v>17</v>
      </c>
      <c r="C8" s="10"/>
      <c r="D8" s="20">
        <v>799.1</v>
      </c>
      <c r="E8" s="9">
        <v>773.5</v>
      </c>
      <c r="F8" s="11">
        <f t="shared" si="0"/>
        <v>96.79639594543862</v>
      </c>
      <c r="G8" s="10">
        <v>19.5</v>
      </c>
      <c r="H8" s="20">
        <v>829.2</v>
      </c>
      <c r="I8" s="9">
        <v>804.4</v>
      </c>
      <c r="J8" s="11">
        <f t="shared" si="1"/>
        <v>97.009165460685</v>
      </c>
      <c r="K8" s="20">
        <v>30.2</v>
      </c>
      <c r="L8" s="20">
        <v>850.1</v>
      </c>
      <c r="M8" s="10">
        <v>853.7</v>
      </c>
      <c r="N8" s="21">
        <f t="shared" si="2"/>
        <v>100.42347959063639</v>
      </c>
      <c r="O8" s="20">
        <v>-8.7</v>
      </c>
      <c r="P8" s="20">
        <v>836.2</v>
      </c>
      <c r="Q8" s="20">
        <v>860.8</v>
      </c>
      <c r="R8" s="34">
        <f t="shared" si="3"/>
        <v>102.94187993303036</v>
      </c>
      <c r="S8" s="20">
        <v>-21.8</v>
      </c>
      <c r="T8" s="20">
        <f aca="true" t="shared" si="4" ref="T8:T13">D8+H8+L8+P8</f>
        <v>3314.6000000000004</v>
      </c>
      <c r="U8" s="20">
        <f aca="true" t="shared" si="5" ref="U8:U13">E8+I8+M8+Q8</f>
        <v>3292.4000000000005</v>
      </c>
      <c r="V8" s="44">
        <f aca="true" t="shared" si="6" ref="V8:V13">U8/T8*100</f>
        <v>99.3302359259036</v>
      </c>
      <c r="W8" s="3"/>
      <c r="X8" s="25"/>
      <c r="Y8" s="25"/>
      <c r="Z8" s="3"/>
    </row>
    <row r="9" spans="1:26" ht="12.75">
      <c r="A9" s="1"/>
      <c r="B9" s="23" t="s">
        <v>18</v>
      </c>
      <c r="C9" s="9"/>
      <c r="D9" s="20">
        <v>178.5</v>
      </c>
      <c r="E9" s="9">
        <v>207.9</v>
      </c>
      <c r="F9" s="11">
        <f t="shared" si="0"/>
        <v>116.47058823529412</v>
      </c>
      <c r="G9" s="9">
        <v>-16.5</v>
      </c>
      <c r="H9" s="20">
        <v>178.2</v>
      </c>
      <c r="I9" s="9">
        <v>194.9</v>
      </c>
      <c r="J9" s="11">
        <f t="shared" si="1"/>
        <v>109.37149270482604</v>
      </c>
      <c r="K9" s="20">
        <v>-1.7</v>
      </c>
      <c r="L9" s="20">
        <v>178.4</v>
      </c>
      <c r="M9" s="10">
        <f>174.9</f>
        <v>174.9</v>
      </c>
      <c r="N9" s="21">
        <f t="shared" si="2"/>
        <v>98.03811659192824</v>
      </c>
      <c r="O9" s="20">
        <v>-2.5</v>
      </c>
      <c r="P9" s="20">
        <v>170.3</v>
      </c>
      <c r="Q9" s="20">
        <v>160.7</v>
      </c>
      <c r="R9" s="34">
        <f t="shared" si="3"/>
        <v>94.36288901937756</v>
      </c>
      <c r="S9" s="20">
        <v>6.1</v>
      </c>
      <c r="T9" s="20">
        <f t="shared" si="4"/>
        <v>705.4000000000001</v>
      </c>
      <c r="U9" s="20">
        <f t="shared" si="5"/>
        <v>738.4000000000001</v>
      </c>
      <c r="V9" s="44">
        <f t="shared" si="6"/>
        <v>104.67819676779133</v>
      </c>
      <c r="W9" s="3"/>
      <c r="X9" s="25"/>
      <c r="Y9" s="25"/>
      <c r="Z9" s="3"/>
    </row>
    <row r="10" spans="1:25" ht="12.75">
      <c r="A10" s="1"/>
      <c r="B10" s="57" t="s">
        <v>19</v>
      </c>
      <c r="C10" s="58"/>
      <c r="D10" s="36">
        <v>191.1</v>
      </c>
      <c r="E10" s="16">
        <v>180.3</v>
      </c>
      <c r="F10" s="11">
        <f t="shared" si="0"/>
        <v>94.34850863422292</v>
      </c>
      <c r="G10" s="11">
        <v>7.8</v>
      </c>
      <c r="H10" s="20">
        <v>202.5</v>
      </c>
      <c r="I10" s="16">
        <v>198.1</v>
      </c>
      <c r="J10" s="11">
        <f t="shared" si="1"/>
        <v>97.82716049382717</v>
      </c>
      <c r="K10" s="16">
        <v>2.7</v>
      </c>
      <c r="L10" s="16">
        <v>180.8</v>
      </c>
      <c r="M10" s="17">
        <f>180.3+2.7</f>
        <v>183</v>
      </c>
      <c r="N10" s="21">
        <f t="shared" si="2"/>
        <v>101.21681415929203</v>
      </c>
      <c r="O10" s="16">
        <v>-3.4</v>
      </c>
      <c r="P10" s="16">
        <v>182.5</v>
      </c>
      <c r="Q10" s="16">
        <v>203.7</v>
      </c>
      <c r="R10" s="34">
        <f t="shared" si="3"/>
        <v>111.61643835616437</v>
      </c>
      <c r="S10" s="16">
        <v>-9.9</v>
      </c>
      <c r="T10" s="20">
        <f t="shared" si="4"/>
        <v>756.9000000000001</v>
      </c>
      <c r="U10" s="20">
        <f t="shared" si="5"/>
        <v>765.0999999999999</v>
      </c>
      <c r="V10" s="44">
        <f t="shared" si="6"/>
        <v>101.08336636279557</v>
      </c>
      <c r="X10" s="3"/>
      <c r="Y10" s="3"/>
    </row>
    <row r="11" spans="1:25" ht="12.75">
      <c r="A11" s="1"/>
      <c r="B11" s="23" t="s">
        <v>20</v>
      </c>
      <c r="C11" s="11"/>
      <c r="D11" s="20">
        <v>643.2</v>
      </c>
      <c r="E11" s="20">
        <v>627.5</v>
      </c>
      <c r="F11" s="11">
        <f t="shared" si="0"/>
        <v>97.55907960199005</v>
      </c>
      <c r="G11" s="11">
        <v>4.6</v>
      </c>
      <c r="H11" s="11">
        <v>711.9</v>
      </c>
      <c r="I11" s="11">
        <v>691.7</v>
      </c>
      <c r="J11" s="11">
        <f t="shared" si="1"/>
        <v>97.16252282623964</v>
      </c>
      <c r="K11" s="20">
        <v>15.1</v>
      </c>
      <c r="L11" s="20">
        <v>686.1</v>
      </c>
      <c r="M11" s="20">
        <v>710.5</v>
      </c>
      <c r="N11" s="21">
        <f t="shared" si="2"/>
        <v>103.55633289607928</v>
      </c>
      <c r="O11" s="20">
        <v>-4.7</v>
      </c>
      <c r="P11" s="20">
        <v>698.5</v>
      </c>
      <c r="Q11" s="20">
        <v>674.9</v>
      </c>
      <c r="R11" s="34">
        <f t="shared" si="3"/>
        <v>96.62133142448103</v>
      </c>
      <c r="S11" s="20">
        <v>23.7</v>
      </c>
      <c r="T11" s="20">
        <f t="shared" si="4"/>
        <v>2739.7</v>
      </c>
      <c r="U11" s="20">
        <f t="shared" si="5"/>
        <v>2704.6</v>
      </c>
      <c r="V11" s="44">
        <f t="shared" si="6"/>
        <v>98.71883782895938</v>
      </c>
      <c r="X11" s="3"/>
      <c r="Y11" s="3"/>
    </row>
    <row r="12" spans="1:26" ht="12.75">
      <c r="A12" s="1"/>
      <c r="B12" s="9" t="s">
        <v>21</v>
      </c>
      <c r="C12" s="11"/>
      <c r="D12" s="11">
        <v>923.8</v>
      </c>
      <c r="E12" s="11">
        <v>927.3</v>
      </c>
      <c r="F12" s="11">
        <f t="shared" si="0"/>
        <v>100.37886988525655</v>
      </c>
      <c r="G12" s="11">
        <v>-15.2</v>
      </c>
      <c r="H12" s="11">
        <v>980.7</v>
      </c>
      <c r="I12" s="11">
        <v>975.4</v>
      </c>
      <c r="J12" s="11">
        <f t="shared" si="1"/>
        <v>99.45956969511573</v>
      </c>
      <c r="K12" s="11">
        <v>7.5</v>
      </c>
      <c r="L12" s="11">
        <v>949.1</v>
      </c>
      <c r="M12" s="11">
        <f>956.3+1.1</f>
        <v>957.4</v>
      </c>
      <c r="N12" s="21">
        <f t="shared" si="2"/>
        <v>100.87451269623854</v>
      </c>
      <c r="O12" s="11">
        <v>1.7</v>
      </c>
      <c r="P12" s="11">
        <v>950.7</v>
      </c>
      <c r="Q12" s="11">
        <v>948.3</v>
      </c>
      <c r="R12" s="34">
        <f t="shared" si="3"/>
        <v>99.74755443357525</v>
      </c>
      <c r="S12" s="11">
        <v>1.5</v>
      </c>
      <c r="T12" s="20">
        <f t="shared" si="4"/>
        <v>3804.3</v>
      </c>
      <c r="U12" s="20">
        <f t="shared" si="5"/>
        <v>3808.3999999999996</v>
      </c>
      <c r="V12" s="44">
        <f t="shared" si="6"/>
        <v>100.10777278342925</v>
      </c>
      <c r="W12" s="13"/>
      <c r="X12" s="13"/>
      <c r="Y12" s="13"/>
      <c r="Z12" s="13"/>
    </row>
    <row r="13" spans="1:26" ht="12.75">
      <c r="A13" s="2"/>
      <c r="B13" s="9" t="s">
        <v>22</v>
      </c>
      <c r="C13" s="9"/>
      <c r="D13" s="9">
        <v>1144.3</v>
      </c>
      <c r="E13" s="9">
        <v>1201.2</v>
      </c>
      <c r="F13" s="11">
        <f t="shared" si="0"/>
        <v>104.97247225377961</v>
      </c>
      <c r="G13" s="9">
        <v>-54.7</v>
      </c>
      <c r="H13" s="9">
        <v>1189</v>
      </c>
      <c r="I13" s="37">
        <v>1192.6</v>
      </c>
      <c r="J13" s="11">
        <f t="shared" si="1"/>
        <v>100.30277544154751</v>
      </c>
      <c r="K13" s="37">
        <v>1.2</v>
      </c>
      <c r="L13" s="17">
        <v>1148.5</v>
      </c>
      <c r="M13" s="16">
        <v>1113.3</v>
      </c>
      <c r="N13" s="21">
        <f t="shared" si="2"/>
        <v>96.93513278188942</v>
      </c>
      <c r="O13" s="37">
        <v>41.6</v>
      </c>
      <c r="P13" s="37">
        <v>1167.1</v>
      </c>
      <c r="Q13" s="37">
        <v>1163.8</v>
      </c>
      <c r="R13" s="34">
        <f>Q13/P13*100</f>
        <v>99.71724787935909</v>
      </c>
      <c r="S13" s="9">
        <v>-3.9</v>
      </c>
      <c r="T13" s="20">
        <f t="shared" si="4"/>
        <v>4648.9</v>
      </c>
      <c r="U13" s="20">
        <f t="shared" si="5"/>
        <v>4670.900000000001</v>
      </c>
      <c r="V13" s="44">
        <f t="shared" si="6"/>
        <v>100.47323022650521</v>
      </c>
      <c r="W13" s="19"/>
      <c r="X13" s="18"/>
      <c r="Y13" s="18"/>
      <c r="Z13" s="4"/>
    </row>
    <row r="14" spans="1:26" ht="12.75">
      <c r="A14" s="2"/>
      <c r="B14" s="38" t="s">
        <v>23</v>
      </c>
      <c r="C14" s="39"/>
      <c r="D14" s="40">
        <f>SUM(D7:D13)</f>
        <v>4778</v>
      </c>
      <c r="E14" s="40">
        <f>SUM(E7:E13)</f>
        <v>4788.5</v>
      </c>
      <c r="F14" s="39">
        <f>E14/D14*100</f>
        <v>100.2197572205944</v>
      </c>
      <c r="G14" s="40">
        <f aca="true" t="shared" si="7" ref="G14:O14">SUM(G7:G13)</f>
        <v>-33.7</v>
      </c>
      <c r="H14" s="40">
        <f t="shared" si="7"/>
        <v>5052.5</v>
      </c>
      <c r="I14" s="40">
        <f t="shared" si="7"/>
        <v>5052.4</v>
      </c>
      <c r="J14" s="41">
        <f>I14/H14*100</f>
        <v>99.99802078179118</v>
      </c>
      <c r="K14" s="40">
        <f t="shared" si="7"/>
        <v>27.8</v>
      </c>
      <c r="L14" s="40">
        <f t="shared" si="7"/>
        <v>4888.6</v>
      </c>
      <c r="M14" s="40">
        <f t="shared" si="7"/>
        <v>4898.2</v>
      </c>
      <c r="N14" s="42">
        <f>M14/L14*100</f>
        <v>100.1963752403551</v>
      </c>
      <c r="O14" s="41">
        <f t="shared" si="7"/>
        <v>24.05</v>
      </c>
      <c r="P14" s="40">
        <v>4908.6</v>
      </c>
      <c r="Q14" s="40">
        <v>4935.8</v>
      </c>
      <c r="R14" s="34">
        <f>Q14/P14*100</f>
        <v>100.55412948702278</v>
      </c>
      <c r="S14" s="46">
        <f>SUM(S7:S13)</f>
        <v>-2.300000000000002</v>
      </c>
      <c r="T14" s="35">
        <f>SUM(T7:T13)</f>
        <v>19627.5</v>
      </c>
      <c r="U14" s="35">
        <f>SUM(U7:U13)</f>
        <v>19672.600000000002</v>
      </c>
      <c r="V14" s="43">
        <f>U14/T14*100</f>
        <v>100.22977964590498</v>
      </c>
      <c r="W14" s="19"/>
      <c r="X14" s="18"/>
      <c r="Y14" s="18"/>
      <c r="Z14" s="4"/>
    </row>
    <row r="15" spans="1:26" ht="12.75">
      <c r="A15" s="2"/>
      <c r="B15" s="12"/>
      <c r="C15" s="29"/>
      <c r="D15" s="29"/>
      <c r="E15" s="29"/>
      <c r="F15" s="29"/>
      <c r="G15" s="4"/>
      <c r="H15" s="4"/>
      <c r="I15" s="3"/>
      <c r="J15" s="3"/>
      <c r="K15" s="3"/>
      <c r="L15" s="19"/>
      <c r="M15" s="18"/>
      <c r="N15" s="4"/>
      <c r="O15" s="3"/>
      <c r="P15" s="3"/>
      <c r="Q15" s="3"/>
      <c r="R15" s="3"/>
      <c r="S15" s="3"/>
      <c r="T15" s="19"/>
      <c r="U15" s="18"/>
      <c r="V15" s="4"/>
      <c r="W15" s="19"/>
      <c r="X15" s="18"/>
      <c r="Y15" s="18"/>
      <c r="Z15" s="4"/>
    </row>
    <row r="16" spans="1:26" ht="12.75">
      <c r="A16" s="2"/>
      <c r="B16" s="12"/>
      <c r="C16" s="29"/>
      <c r="D16" s="29"/>
      <c r="E16" s="29"/>
      <c r="F16" s="29"/>
      <c r="G16" s="4"/>
      <c r="H16" s="4"/>
      <c r="I16" s="3"/>
      <c r="J16" s="3"/>
      <c r="K16" s="3"/>
      <c r="L16" s="19"/>
      <c r="M16" s="18"/>
      <c r="N16" s="4"/>
      <c r="O16" s="3"/>
      <c r="P16" s="3"/>
      <c r="Q16" s="3"/>
      <c r="R16" s="3"/>
      <c r="S16" s="3"/>
      <c r="T16" s="19"/>
      <c r="U16" s="18"/>
      <c r="V16" s="4"/>
      <c r="W16" s="19"/>
      <c r="X16" s="18"/>
      <c r="Y16" s="18"/>
      <c r="Z16" s="4"/>
    </row>
    <row r="17" spans="2:26" ht="12.75">
      <c r="B17" s="2"/>
      <c r="C17" s="4"/>
      <c r="D17" s="4"/>
      <c r="E17" s="4"/>
      <c r="F17" s="4"/>
      <c r="L17" s="3"/>
      <c r="M17" s="3"/>
      <c r="N17" s="3"/>
      <c r="T17" s="3"/>
      <c r="U17" s="3"/>
      <c r="V17" s="3"/>
      <c r="W17" s="3"/>
      <c r="X17" s="3"/>
      <c r="Y17" s="3"/>
      <c r="Z17" s="3"/>
    </row>
    <row r="18" spans="2:26" ht="12.75">
      <c r="B18" s="22"/>
      <c r="C18" s="16" t="s">
        <v>11</v>
      </c>
      <c r="D18" s="17" t="s">
        <v>3</v>
      </c>
      <c r="E18" s="16" t="s">
        <v>4</v>
      </c>
      <c r="F18" s="16" t="s">
        <v>2</v>
      </c>
      <c r="G18" s="16" t="s">
        <v>11</v>
      </c>
      <c r="H18" s="27" t="s">
        <v>3</v>
      </c>
      <c r="I18" s="16" t="s">
        <v>4</v>
      </c>
      <c r="J18" s="53" t="s">
        <v>2</v>
      </c>
      <c r="K18" s="7" t="s">
        <v>11</v>
      </c>
      <c r="L18" s="17" t="s">
        <v>3</v>
      </c>
      <c r="M18" s="16" t="s">
        <v>4</v>
      </c>
      <c r="N18" s="16" t="s">
        <v>2</v>
      </c>
      <c r="O18" s="7" t="s">
        <v>11</v>
      </c>
      <c r="P18" s="17" t="s">
        <v>3</v>
      </c>
      <c r="Q18" s="16" t="s">
        <v>4</v>
      </c>
      <c r="R18" s="16" t="s">
        <v>2</v>
      </c>
      <c r="S18" s="7" t="s">
        <v>11</v>
      </c>
      <c r="T18" s="55" t="s">
        <v>35</v>
      </c>
      <c r="U18" s="56"/>
      <c r="V18" s="53" t="s">
        <v>2</v>
      </c>
      <c r="W18" s="3"/>
      <c r="X18" s="3"/>
      <c r="Y18" s="3"/>
      <c r="Z18" s="3"/>
    </row>
    <row r="19" spans="2:26" ht="12.75">
      <c r="B19" s="24" t="s">
        <v>0</v>
      </c>
      <c r="C19" s="8" t="s">
        <v>29</v>
      </c>
      <c r="D19" s="16" t="s">
        <v>13</v>
      </c>
      <c r="E19" s="16" t="s">
        <v>14</v>
      </c>
      <c r="F19" s="9"/>
      <c r="G19" s="8" t="s">
        <v>30</v>
      </c>
      <c r="H19" s="16" t="s">
        <v>14</v>
      </c>
      <c r="I19" s="16" t="s">
        <v>5</v>
      </c>
      <c r="J19" s="54"/>
      <c r="K19" s="8" t="s">
        <v>31</v>
      </c>
      <c r="L19" s="16" t="s">
        <v>5</v>
      </c>
      <c r="M19" s="16" t="s">
        <v>6</v>
      </c>
      <c r="N19" s="8"/>
      <c r="O19" s="8" t="s">
        <v>32</v>
      </c>
      <c r="P19" s="16" t="s">
        <v>6</v>
      </c>
      <c r="Q19" s="7" t="s">
        <v>7</v>
      </c>
      <c r="R19" s="8"/>
      <c r="S19" s="8" t="s">
        <v>33</v>
      </c>
      <c r="T19" s="27" t="s">
        <v>3</v>
      </c>
      <c r="U19" s="16" t="s">
        <v>4</v>
      </c>
      <c r="V19" s="54"/>
      <c r="W19" s="3"/>
      <c r="X19" s="3"/>
      <c r="Y19" s="3"/>
      <c r="Z19" s="3"/>
    </row>
    <row r="20" spans="2:22" ht="12.75">
      <c r="B20" s="23" t="s">
        <v>16</v>
      </c>
      <c r="C20" s="9">
        <v>5.9</v>
      </c>
      <c r="D20" s="9">
        <v>898.3</v>
      </c>
      <c r="E20" s="9">
        <v>880.6</v>
      </c>
      <c r="F20" s="11">
        <f aca="true" t="shared" si="8" ref="F20:F26">(E20*100/D20)</f>
        <v>98.02961148836692</v>
      </c>
      <c r="G20" s="9">
        <v>-8.6</v>
      </c>
      <c r="H20" s="9">
        <v>858.8</v>
      </c>
      <c r="I20" s="9">
        <v>860.6</v>
      </c>
      <c r="J20" s="11">
        <f aca="true" t="shared" si="9" ref="J20:J26">(I20*100/H20)</f>
        <v>100.20959478341872</v>
      </c>
      <c r="K20" s="9"/>
      <c r="L20" s="9"/>
      <c r="M20" s="9"/>
      <c r="N20" s="21" t="e">
        <f aca="true" t="shared" si="10" ref="N20:N26">(M20*100/L20)</f>
        <v>#DIV/0!</v>
      </c>
      <c r="O20" s="9"/>
      <c r="P20" s="9"/>
      <c r="Q20" s="9"/>
      <c r="R20" s="34" t="e">
        <f aca="true" t="shared" si="11" ref="R20:R25">Q20/P20*100</f>
        <v>#DIV/0!</v>
      </c>
      <c r="S20" s="9"/>
      <c r="T20" s="20">
        <f>T7+D20+H20</f>
        <v>5414.8</v>
      </c>
      <c r="U20" s="20">
        <f>U7+E20+I20</f>
        <v>5434.000000000001</v>
      </c>
      <c r="V20" s="44">
        <f>U20/T20*100</f>
        <v>100.35458373347123</v>
      </c>
    </row>
    <row r="21" spans="2:22" ht="12.75">
      <c r="B21" s="23" t="s">
        <v>17</v>
      </c>
      <c r="C21" s="10">
        <v>14.2</v>
      </c>
      <c r="D21" s="20">
        <v>824.5</v>
      </c>
      <c r="E21" s="9">
        <v>814</v>
      </c>
      <c r="F21" s="11">
        <f t="shared" si="8"/>
        <v>98.72650090964221</v>
      </c>
      <c r="G21" s="10">
        <v>-10.6</v>
      </c>
      <c r="H21" s="20">
        <v>790.2</v>
      </c>
      <c r="I21" s="9">
        <v>802.7</v>
      </c>
      <c r="J21" s="11">
        <f t="shared" si="9"/>
        <v>101.5818780055682</v>
      </c>
      <c r="K21" s="20"/>
      <c r="L21" s="20"/>
      <c r="M21" s="10"/>
      <c r="N21" s="21" t="e">
        <f t="shared" si="10"/>
        <v>#DIV/0!</v>
      </c>
      <c r="O21" s="20"/>
      <c r="P21" s="20"/>
      <c r="Q21" s="20"/>
      <c r="R21" s="34" t="e">
        <f t="shared" si="11"/>
        <v>#DIV/0!</v>
      </c>
      <c r="S21" s="20"/>
      <c r="T21" s="20">
        <f aca="true" t="shared" si="12" ref="T21:T26">T8+D21+H21</f>
        <v>4929.3</v>
      </c>
      <c r="U21" s="20">
        <f aca="true" t="shared" si="13" ref="U21:U26">U8+E21+I21</f>
        <v>4909.1</v>
      </c>
      <c r="V21" s="44">
        <f aca="true" t="shared" si="14" ref="V21:V26">U21/T21*100</f>
        <v>99.59020550585277</v>
      </c>
    </row>
    <row r="22" spans="2:22" ht="12.75">
      <c r="B22" s="23" t="s">
        <v>18</v>
      </c>
      <c r="C22" s="9">
        <v>7.3</v>
      </c>
      <c r="D22" s="20">
        <v>178.4</v>
      </c>
      <c r="E22" s="9">
        <v>167.5</v>
      </c>
      <c r="F22" s="11">
        <f t="shared" si="8"/>
        <v>93.89013452914799</v>
      </c>
      <c r="G22" s="9">
        <v>-0.3</v>
      </c>
      <c r="H22" s="20">
        <v>171.5</v>
      </c>
      <c r="I22" s="9">
        <v>168.9</v>
      </c>
      <c r="J22" s="11">
        <f t="shared" si="9"/>
        <v>98.48396501457727</v>
      </c>
      <c r="K22" s="20"/>
      <c r="L22" s="20"/>
      <c r="M22" s="10"/>
      <c r="N22" s="21" t="e">
        <f t="shared" si="10"/>
        <v>#DIV/0!</v>
      </c>
      <c r="O22" s="20"/>
      <c r="P22" s="20"/>
      <c r="Q22" s="20"/>
      <c r="R22" s="34" t="e">
        <f t="shared" si="11"/>
        <v>#DIV/0!</v>
      </c>
      <c r="S22" s="20"/>
      <c r="T22" s="20">
        <f t="shared" si="12"/>
        <v>1055.3000000000002</v>
      </c>
      <c r="U22" s="20">
        <f t="shared" si="13"/>
        <v>1074.8000000000002</v>
      </c>
      <c r="V22" s="44">
        <f t="shared" si="14"/>
        <v>101.84781578698001</v>
      </c>
    </row>
    <row r="23" spans="2:22" ht="12.75">
      <c r="B23" s="45" t="s">
        <v>19</v>
      </c>
      <c r="C23" s="52">
        <v>-3</v>
      </c>
      <c r="D23" s="36">
        <v>181.3</v>
      </c>
      <c r="E23" s="16">
        <v>177.3</v>
      </c>
      <c r="F23" s="11">
        <f t="shared" si="8"/>
        <v>97.79371207942636</v>
      </c>
      <c r="G23" s="11">
        <v>6.5</v>
      </c>
      <c r="H23" s="20">
        <v>177.9</v>
      </c>
      <c r="I23" s="16">
        <v>174.6</v>
      </c>
      <c r="J23" s="11">
        <f t="shared" si="9"/>
        <v>98.1450252951096</v>
      </c>
      <c r="K23" s="16"/>
      <c r="L23" s="16"/>
      <c r="M23" s="17"/>
      <c r="N23" s="21" t="e">
        <f t="shared" si="10"/>
        <v>#DIV/0!</v>
      </c>
      <c r="O23" s="16"/>
      <c r="P23" s="16"/>
      <c r="Q23" s="16"/>
      <c r="R23" s="34" t="e">
        <f t="shared" si="11"/>
        <v>#DIV/0!</v>
      </c>
      <c r="S23" s="16"/>
      <c r="T23" s="20">
        <f t="shared" si="12"/>
        <v>1116.1000000000001</v>
      </c>
      <c r="U23" s="20">
        <f t="shared" si="13"/>
        <v>1116.9999999999998</v>
      </c>
      <c r="V23" s="44">
        <f t="shared" si="14"/>
        <v>100.08063793566882</v>
      </c>
    </row>
    <row r="24" spans="2:22" ht="12.75">
      <c r="B24" s="23" t="s">
        <v>20</v>
      </c>
      <c r="C24" s="11">
        <v>1.3</v>
      </c>
      <c r="D24" s="20">
        <v>698.8</v>
      </c>
      <c r="E24" s="20">
        <v>691.7</v>
      </c>
      <c r="F24" s="11">
        <f t="shared" si="8"/>
        <v>98.98397252432743</v>
      </c>
      <c r="G24" s="11">
        <v>-8.7</v>
      </c>
      <c r="H24" s="11">
        <v>647</v>
      </c>
      <c r="I24" s="11">
        <v>660</v>
      </c>
      <c r="J24" s="11">
        <f t="shared" si="9"/>
        <v>102.00927357032458</v>
      </c>
      <c r="K24" s="20"/>
      <c r="L24" s="20"/>
      <c r="M24" s="20"/>
      <c r="N24" s="21" t="e">
        <f t="shared" si="10"/>
        <v>#DIV/0!</v>
      </c>
      <c r="O24" s="20"/>
      <c r="P24" s="20"/>
      <c r="Q24" s="20"/>
      <c r="R24" s="34" t="e">
        <f t="shared" si="11"/>
        <v>#DIV/0!</v>
      </c>
      <c r="S24" s="20"/>
      <c r="T24" s="20">
        <f t="shared" si="12"/>
        <v>4085.5</v>
      </c>
      <c r="U24" s="20">
        <f t="shared" si="13"/>
        <v>4056.3</v>
      </c>
      <c r="V24" s="44">
        <f t="shared" si="14"/>
        <v>99.28527719985314</v>
      </c>
    </row>
    <row r="25" spans="2:22" ht="12.75">
      <c r="B25" s="9" t="s">
        <v>21</v>
      </c>
      <c r="C25" s="11">
        <v>12.3</v>
      </c>
      <c r="D25" s="11">
        <v>940.3</v>
      </c>
      <c r="E25" s="11">
        <v>936.2</v>
      </c>
      <c r="F25" s="11">
        <f t="shared" si="8"/>
        <v>99.56396894608105</v>
      </c>
      <c r="G25" s="11">
        <v>2.7</v>
      </c>
      <c r="H25" s="11">
        <v>905.7</v>
      </c>
      <c r="I25" s="11">
        <v>900.2</v>
      </c>
      <c r="J25" s="11">
        <f t="shared" si="9"/>
        <v>99.3927349011814</v>
      </c>
      <c r="K25" s="11"/>
      <c r="L25" s="11"/>
      <c r="M25" s="11"/>
      <c r="N25" s="21" t="e">
        <f t="shared" si="10"/>
        <v>#DIV/0!</v>
      </c>
      <c r="O25" s="11"/>
      <c r="P25" s="11"/>
      <c r="Q25" s="11"/>
      <c r="R25" s="34" t="e">
        <f t="shared" si="11"/>
        <v>#DIV/0!</v>
      </c>
      <c r="S25" s="11"/>
      <c r="T25" s="20">
        <f t="shared" si="12"/>
        <v>5650.3</v>
      </c>
      <c r="U25" s="20">
        <f t="shared" si="13"/>
        <v>5644.799999999999</v>
      </c>
      <c r="V25" s="44">
        <f t="shared" si="14"/>
        <v>99.9026600357503</v>
      </c>
    </row>
    <row r="26" spans="2:22" ht="12.75">
      <c r="B26" s="9" t="s">
        <v>22</v>
      </c>
      <c r="C26" s="9">
        <v>-43.4</v>
      </c>
      <c r="D26" s="9">
        <v>1122.3</v>
      </c>
      <c r="E26" s="9">
        <v>1198.7</v>
      </c>
      <c r="F26" s="11">
        <f t="shared" si="8"/>
        <v>106.80744898868396</v>
      </c>
      <c r="G26" s="9">
        <v>-5.5</v>
      </c>
      <c r="H26" s="9">
        <v>1094.7</v>
      </c>
      <c r="I26" s="37">
        <v>1095.3</v>
      </c>
      <c r="J26" s="11">
        <f t="shared" si="9"/>
        <v>100.05480953685941</v>
      </c>
      <c r="K26" s="37"/>
      <c r="L26" s="17"/>
      <c r="M26" s="16"/>
      <c r="N26" s="21" t="e">
        <f t="shared" si="10"/>
        <v>#DIV/0!</v>
      </c>
      <c r="O26" s="37"/>
      <c r="P26" s="37"/>
      <c r="Q26" s="37"/>
      <c r="R26" s="34" t="e">
        <f>Q26/P26*100</f>
        <v>#DIV/0!</v>
      </c>
      <c r="S26" s="9"/>
      <c r="T26" s="20">
        <f t="shared" si="12"/>
        <v>6865.9</v>
      </c>
      <c r="U26" s="20">
        <f t="shared" si="13"/>
        <v>6964.900000000001</v>
      </c>
      <c r="V26" s="44">
        <f t="shared" si="14"/>
        <v>101.44190856260651</v>
      </c>
    </row>
    <row r="27" spans="2:22" ht="12.75">
      <c r="B27" s="38" t="s">
        <v>23</v>
      </c>
      <c r="C27" s="40">
        <f>SUM(C20:C26)</f>
        <v>-5.399999999999999</v>
      </c>
      <c r="D27" s="40">
        <f>SUM(D20:D26)</f>
        <v>4843.900000000001</v>
      </c>
      <c r="E27" s="40">
        <f>SUM(E20:E26)</f>
        <v>4866</v>
      </c>
      <c r="F27" s="39">
        <f>E27/D27*100</f>
        <v>100.45624393567165</v>
      </c>
      <c r="G27" s="40">
        <f>SUM(G20:G26)+1.5</f>
        <v>-23</v>
      </c>
      <c r="H27" s="40">
        <f>SUM(H20:H26)</f>
        <v>4645.8</v>
      </c>
      <c r="I27" s="40">
        <f>SUM(I20:I26)-14.7</f>
        <v>4647.6</v>
      </c>
      <c r="J27" s="40">
        <f>I27/H27*100</f>
        <v>100.03874467260752</v>
      </c>
      <c r="K27" s="40">
        <f>SUM(K20:K26)</f>
        <v>0</v>
      </c>
      <c r="L27" s="40">
        <f>SUM(L20:L26)</f>
        <v>0</v>
      </c>
      <c r="M27" s="40">
        <f>SUM(M20:M26)</f>
        <v>0</v>
      </c>
      <c r="N27" s="42" t="e">
        <f>M27/L27*100</f>
        <v>#DIV/0!</v>
      </c>
      <c r="O27" s="41">
        <f>SUM(O20:O26)</f>
        <v>0</v>
      </c>
      <c r="P27" s="40">
        <v>4908.6</v>
      </c>
      <c r="Q27" s="40">
        <v>4935.8</v>
      </c>
      <c r="R27" s="34">
        <f>Q27/P27*100</f>
        <v>100.55412948702278</v>
      </c>
      <c r="S27" s="46">
        <f>SUM(S20:S26)</f>
        <v>0</v>
      </c>
      <c r="T27" s="35">
        <f>SUM(T20:T26)</f>
        <v>29117.199999999997</v>
      </c>
      <c r="U27" s="35">
        <f>SUM(U20:U26)</f>
        <v>29200.9</v>
      </c>
      <c r="V27" s="43">
        <f>U27/T27*100</f>
        <v>100.28745895896584</v>
      </c>
    </row>
    <row r="28" spans="2:22" ht="12.75">
      <c r="B28" s="12"/>
      <c r="C28" s="18"/>
      <c r="D28" s="19"/>
      <c r="E28" s="18"/>
      <c r="F28" s="19"/>
      <c r="G28" s="19"/>
      <c r="H28" s="30"/>
      <c r="I28" s="19"/>
      <c r="J28" s="59"/>
      <c r="K28" s="15"/>
      <c r="L28" s="19"/>
      <c r="M28" s="19"/>
      <c r="N28" s="19"/>
      <c r="O28" s="62"/>
      <c r="P28" s="62"/>
      <c r="Q28" s="19"/>
      <c r="R28" s="19"/>
      <c r="S28" s="14"/>
      <c r="T28" s="61"/>
      <c r="U28" s="61"/>
      <c r="V28" s="60"/>
    </row>
    <row r="29" spans="2:22" ht="12.75">
      <c r="B29" s="47"/>
      <c r="C29" s="15"/>
      <c r="D29" s="18"/>
      <c r="E29" s="18"/>
      <c r="F29" s="25"/>
      <c r="G29" s="15"/>
      <c r="H29" s="19"/>
      <c r="I29" s="19"/>
      <c r="J29" s="59"/>
      <c r="K29" s="15"/>
      <c r="L29" s="19"/>
      <c r="M29" s="15"/>
      <c r="N29" s="15"/>
      <c r="O29" s="15"/>
      <c r="P29" s="19"/>
      <c r="Q29" s="15"/>
      <c r="R29" s="15"/>
      <c r="S29" s="15"/>
      <c r="T29" s="30"/>
      <c r="U29" s="18"/>
      <c r="V29" s="60"/>
    </row>
    <row r="30" spans="2:22" ht="12.75">
      <c r="B30" s="12"/>
      <c r="C30" s="12"/>
      <c r="D30" s="12"/>
      <c r="E30" s="12"/>
      <c r="F30" s="26"/>
      <c r="G30" s="25"/>
      <c r="H30" s="25"/>
      <c r="I30" s="25"/>
      <c r="J30" s="26"/>
      <c r="K30" s="25"/>
      <c r="L30" s="25"/>
      <c r="M30" s="25"/>
      <c r="N30" s="26"/>
      <c r="O30" s="25"/>
      <c r="P30" s="25"/>
      <c r="Q30" s="50"/>
      <c r="R30" s="26"/>
      <c r="S30" s="12"/>
      <c r="T30" s="32"/>
      <c r="U30" s="32"/>
      <c r="V30" s="31"/>
    </row>
    <row r="31" spans="2:22" ht="12.75">
      <c r="B31" s="14"/>
      <c r="C31" s="25"/>
      <c r="D31" s="32"/>
      <c r="E31" s="12"/>
      <c r="F31" s="26"/>
      <c r="G31" s="25"/>
      <c r="H31" s="25"/>
      <c r="I31" s="25"/>
      <c r="J31" s="26"/>
      <c r="K31" s="25"/>
      <c r="L31" s="25"/>
      <c r="M31" s="25"/>
      <c r="N31" s="26"/>
      <c r="O31" s="25"/>
      <c r="P31" s="25"/>
      <c r="Q31" s="50"/>
      <c r="R31" s="26"/>
      <c r="S31" s="32"/>
      <c r="T31" s="32"/>
      <c r="U31" s="32"/>
      <c r="V31" s="31"/>
    </row>
    <row r="32" spans="2:22" ht="12.75">
      <c r="B32" s="14"/>
      <c r="C32" s="12"/>
      <c r="D32" s="32"/>
      <c r="E32" s="12"/>
      <c r="F32" s="26"/>
      <c r="G32" s="25"/>
      <c r="H32" s="25"/>
      <c r="I32" s="25"/>
      <c r="J32" s="26"/>
      <c r="K32" s="25"/>
      <c r="L32" s="25"/>
      <c r="M32" s="25"/>
      <c r="N32" s="26"/>
      <c r="O32" s="25"/>
      <c r="P32" s="25"/>
      <c r="Q32" s="50"/>
      <c r="R32" s="26"/>
      <c r="S32" s="32"/>
      <c r="T32" s="32"/>
      <c r="U32" s="32"/>
      <c r="V32" s="31"/>
    </row>
    <row r="33" spans="2:22" ht="12.75">
      <c r="B33" s="12"/>
      <c r="C33" s="13"/>
      <c r="D33" s="48"/>
      <c r="E33" s="14"/>
      <c r="F33" s="15"/>
      <c r="G33" s="26"/>
      <c r="H33" s="51"/>
      <c r="I33" s="15"/>
      <c r="J33" s="15"/>
      <c r="K33" s="15"/>
      <c r="L33" s="15"/>
      <c r="M33" s="19"/>
      <c r="N33" s="26"/>
      <c r="O33" s="15"/>
      <c r="P33" s="15"/>
      <c r="Q33" s="15"/>
      <c r="R33" s="15"/>
      <c r="S33" s="14"/>
      <c r="T33" s="14"/>
      <c r="U33" s="19"/>
      <c r="V33" s="31"/>
    </row>
    <row r="34" spans="2:22" ht="12.75">
      <c r="B34" s="14"/>
      <c r="C34" s="13"/>
      <c r="D34" s="13"/>
      <c r="E34" s="13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13"/>
      <c r="T34" s="13"/>
      <c r="U34" s="13"/>
      <c r="V34" s="33"/>
    </row>
    <row r="35" spans="2:2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2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9"/>
      <c r="Q36" s="5"/>
      <c r="R36" s="5"/>
      <c r="S36" s="5"/>
      <c r="T36" s="5"/>
      <c r="U36" s="5"/>
      <c r="V36" s="5"/>
    </row>
    <row r="37" spans="2:22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2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2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2:22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2:22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1">
    <mergeCell ref="B10:C10"/>
    <mergeCell ref="J28:J29"/>
    <mergeCell ref="V28:V29"/>
    <mergeCell ref="T28:U28"/>
    <mergeCell ref="O28:P28"/>
    <mergeCell ref="J5:J6"/>
    <mergeCell ref="T5:U5"/>
    <mergeCell ref="V5:V6"/>
    <mergeCell ref="J18:J19"/>
    <mergeCell ref="V18:V19"/>
    <mergeCell ref="T18:U18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Admin</cp:lastModifiedBy>
  <cp:lastPrinted>2010-08-03T06:22:29Z</cp:lastPrinted>
  <dcterms:created xsi:type="dcterms:W3CDTF">2002-08-01T12:30:34Z</dcterms:created>
  <dcterms:modified xsi:type="dcterms:W3CDTF">2010-08-09T12:07:29Z</dcterms:modified>
  <cp:category/>
  <cp:version/>
  <cp:contentType/>
  <cp:contentStatus/>
</cp:coreProperties>
</file>