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сметы" sheetId="1" r:id="rId1"/>
  </sheets>
  <definedNames/>
  <calcPr fullCalcOnLoad="1"/>
</workbook>
</file>

<file path=xl/sharedStrings.xml><?xml version="1.0" encoding="utf-8"?>
<sst xmlns="http://schemas.openxmlformats.org/spreadsheetml/2006/main" count="92" uniqueCount="65">
  <si>
    <t>№</t>
  </si>
  <si>
    <t>Уборка придомовой территории</t>
  </si>
  <si>
    <t>Текущий ремонт</t>
  </si>
  <si>
    <t>Спецработы</t>
  </si>
  <si>
    <t>Транспортные расходы</t>
  </si>
  <si>
    <t>Уборка лестничных клеток</t>
  </si>
  <si>
    <t>Обслуживание мусоропровода</t>
  </si>
  <si>
    <t>Вывоз ТБО</t>
  </si>
  <si>
    <t>Аварийное обслуживание</t>
  </si>
  <si>
    <t>СМЕТА РАСХОДОВ</t>
  </si>
  <si>
    <t>наименование статей</t>
  </si>
  <si>
    <t>ед.измерения</t>
  </si>
  <si>
    <t>нормы обслуж.</t>
  </si>
  <si>
    <t>тариф на ед. работ</t>
  </si>
  <si>
    <t>количество</t>
  </si>
  <si>
    <t>стоимость работ в месяц, руб.</t>
  </si>
  <si>
    <t>Содержание обслуживающего персонала</t>
  </si>
  <si>
    <t xml:space="preserve"> Сантехнические работы</t>
  </si>
  <si>
    <t xml:space="preserve">* водопровод,канализ.,ГВС </t>
  </si>
  <si>
    <t>1 квартира</t>
  </si>
  <si>
    <t xml:space="preserve">* центральное отопление от ТЭЦ </t>
  </si>
  <si>
    <t>кв.м.</t>
  </si>
  <si>
    <t xml:space="preserve"> Обслуживание электрооборудования</t>
  </si>
  <si>
    <t>* со скрытой электропроводкой</t>
  </si>
  <si>
    <t xml:space="preserve"> Электрогазосварочные работы</t>
  </si>
  <si>
    <t>* в домах со сроком эксплуатации свыше 10 лет</t>
  </si>
  <si>
    <t xml:space="preserve"> Обслуживание систем вентиляции </t>
  </si>
  <si>
    <t xml:space="preserve"> Плотничные работы</t>
  </si>
  <si>
    <t>* крупнопанельные</t>
  </si>
  <si>
    <t xml:space="preserve"> Столярные работы</t>
  </si>
  <si>
    <t>Штукатурные работы</t>
  </si>
  <si>
    <t>Кровельные работы</t>
  </si>
  <si>
    <t>*мягкая кровля</t>
  </si>
  <si>
    <t>2 класса</t>
  </si>
  <si>
    <t>в домах с лифтами</t>
  </si>
  <si>
    <t>чел.</t>
  </si>
  <si>
    <t>в цоколе</t>
  </si>
  <si>
    <t>Содержание лифтов с диспетчеризац:</t>
  </si>
  <si>
    <t>чел/лифт</t>
  </si>
  <si>
    <t>7/15</t>
  </si>
  <si>
    <t xml:space="preserve">Материалы </t>
  </si>
  <si>
    <t>Дератизация</t>
  </si>
  <si>
    <t>Дезинсекция</t>
  </si>
  <si>
    <t>Электроизмерительные работы</t>
  </si>
  <si>
    <t>Обслуживание системы ЛДСС</t>
  </si>
  <si>
    <t>шт.</t>
  </si>
  <si>
    <t>Диагностика лифтов</t>
  </si>
  <si>
    <t>Ремонт и тех.обслуживание лифтов</t>
  </si>
  <si>
    <t>Техническое освидетельствование лифтов</t>
  </si>
  <si>
    <t>Обслуживание систем ППА</t>
  </si>
  <si>
    <t>Обслуживание и ремонт электрических плит</t>
  </si>
  <si>
    <t>Обслуживание внутрен.устройства газоснабжения</t>
  </si>
  <si>
    <t>Аварийное прикрытие внутренних устройств</t>
  </si>
  <si>
    <t>Обслуживание узла учета ХВС</t>
  </si>
  <si>
    <t>Прочие затраты, всего:</t>
  </si>
  <si>
    <t>промывка системы отопления(Водоканал)</t>
  </si>
  <si>
    <t>куб.м</t>
  </si>
  <si>
    <t>заполнение системы отопления (ООО"КТ")</t>
  </si>
  <si>
    <t>Услуги УК</t>
  </si>
  <si>
    <t>Всего расходов по содержанию общего имущества</t>
  </si>
  <si>
    <t>руб.</t>
  </si>
  <si>
    <t>итого:</t>
  </si>
  <si>
    <t>Обслуживание узла учета ТЭ</t>
  </si>
  <si>
    <t>по содержанию общего имущества многоквартирного дома 21/22 ул. Пролетарская на 2011 год</t>
  </si>
  <si>
    <r>
      <t>Расчет стоимости техобслуживания и санитарного содержания (руб. с 1 кв.м.) В</t>
    </r>
    <r>
      <rPr>
        <b/>
        <sz val="11.5"/>
        <rFont val="Times New Roman"/>
        <family val="1"/>
      </rPr>
      <t>сего расходов /полезная площадь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</si>
</sst>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0.00000"/>
    <numFmt numFmtId="168" formatCode="0.0000000"/>
    <numFmt numFmtId="169" formatCode="0.000000"/>
  </numFmts>
  <fonts count="6">
    <font>
      <sz val="10"/>
      <name val="Arial Cyr"/>
      <family val="0"/>
    </font>
    <font>
      <sz val="11.5"/>
      <name val="Times New Roman"/>
      <family val="1"/>
    </font>
    <font>
      <b/>
      <sz val="11.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.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1" fillId="2" borderId="6" xfId="0" applyFont="1" applyFill="1" applyBorder="1" applyAlignment="1">
      <alignment horizontal="center" vertical="justify"/>
    </xf>
    <xf numFmtId="0" fontId="1" fillId="2" borderId="7" xfId="0" applyFont="1" applyFill="1" applyBorder="1" applyAlignment="1">
      <alignment horizontal="center" vertical="justify"/>
    </xf>
    <xf numFmtId="0" fontId="2" fillId="2" borderId="8" xfId="0" applyFont="1" applyFill="1" applyBorder="1" applyAlignment="1">
      <alignment horizontal="justify" vertical="justify"/>
    </xf>
    <xf numFmtId="0" fontId="2" fillId="0" borderId="9" xfId="0" applyFont="1" applyBorder="1" applyAlignment="1">
      <alignment/>
    </xf>
    <xf numFmtId="0" fontId="2" fillId="2" borderId="1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2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2" borderId="13" xfId="0" applyFont="1" applyFill="1" applyBorder="1" applyAlignment="1">
      <alignment/>
    </xf>
    <xf numFmtId="0" fontId="1" fillId="2" borderId="13" xfId="0" applyFont="1" applyFill="1" applyBorder="1" applyAlignment="1">
      <alignment/>
    </xf>
    <xf numFmtId="0" fontId="1" fillId="0" borderId="13" xfId="0" applyFont="1" applyBorder="1" applyAlignment="1">
      <alignment/>
    </xf>
    <xf numFmtId="2" fontId="2" fillId="2" borderId="14" xfId="0" applyNumberFormat="1" applyFont="1" applyFill="1" applyBorder="1" applyAlignment="1">
      <alignment/>
    </xf>
    <xf numFmtId="0" fontId="2" fillId="0" borderId="15" xfId="0" applyFont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2" fontId="1" fillId="2" borderId="18" xfId="0" applyNumberFormat="1" applyFont="1" applyFill="1" applyBorder="1" applyAlignment="1">
      <alignment/>
    </xf>
    <xf numFmtId="2" fontId="2" fillId="2" borderId="11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0" fontId="1" fillId="2" borderId="20" xfId="0" applyFont="1" applyFill="1" applyBorder="1" applyAlignment="1">
      <alignment/>
    </xf>
    <xf numFmtId="0" fontId="1" fillId="0" borderId="20" xfId="0" applyFont="1" applyBorder="1" applyAlignment="1">
      <alignment/>
    </xf>
    <xf numFmtId="2" fontId="1" fillId="2" borderId="21" xfId="0" applyNumberFormat="1" applyFont="1" applyFill="1" applyBorder="1" applyAlignment="1">
      <alignment/>
    </xf>
    <xf numFmtId="0" fontId="2" fillId="0" borderId="22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2" fillId="2" borderId="24" xfId="0" applyFont="1" applyFill="1" applyBorder="1" applyAlignment="1">
      <alignment/>
    </xf>
    <xf numFmtId="0" fontId="1" fillId="2" borderId="24" xfId="0" applyFont="1" applyFill="1" applyBorder="1" applyAlignment="1">
      <alignment/>
    </xf>
    <xf numFmtId="0" fontId="1" fillId="0" borderId="24" xfId="0" applyFont="1" applyBorder="1" applyAlignment="1">
      <alignment/>
    </xf>
    <xf numFmtId="2" fontId="2" fillId="2" borderId="25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0" fontId="2" fillId="2" borderId="26" xfId="0" applyFont="1" applyFill="1" applyBorder="1" applyAlignment="1">
      <alignment/>
    </xf>
    <xf numFmtId="2" fontId="1" fillId="2" borderId="27" xfId="19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2" fontId="2" fillId="2" borderId="11" xfId="19" applyNumberFormat="1" applyFont="1" applyFill="1" applyBorder="1" applyAlignment="1">
      <alignment/>
    </xf>
    <xf numFmtId="0" fontId="2" fillId="0" borderId="28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9" xfId="0" applyFont="1" applyFill="1" applyBorder="1" applyAlignment="1">
      <alignment/>
    </xf>
    <xf numFmtId="0" fontId="1" fillId="2" borderId="30" xfId="0" applyFont="1" applyFill="1" applyBorder="1" applyAlignment="1">
      <alignment/>
    </xf>
    <xf numFmtId="0" fontId="1" fillId="2" borderId="31" xfId="0" applyFont="1" applyFill="1" applyBorder="1" applyAlignment="1">
      <alignment/>
    </xf>
    <xf numFmtId="0" fontId="1" fillId="2" borderId="32" xfId="0" applyFont="1" applyFill="1" applyBorder="1" applyAlignment="1">
      <alignment/>
    </xf>
    <xf numFmtId="2" fontId="1" fillId="2" borderId="21" xfId="19" applyNumberFormat="1" applyFont="1" applyFill="1" applyBorder="1" applyAlignment="1">
      <alignment/>
    </xf>
    <xf numFmtId="0" fontId="2" fillId="0" borderId="33" xfId="0" applyFont="1" applyBorder="1" applyAlignment="1">
      <alignment/>
    </xf>
    <xf numFmtId="0" fontId="2" fillId="2" borderId="34" xfId="0" applyFont="1" applyFill="1" applyBorder="1" applyAlignment="1">
      <alignment/>
    </xf>
    <xf numFmtId="0" fontId="1" fillId="2" borderId="34" xfId="0" applyFont="1" applyFill="1" applyBorder="1" applyAlignment="1">
      <alignment/>
    </xf>
    <xf numFmtId="49" fontId="1" fillId="2" borderId="35" xfId="0" applyNumberFormat="1" applyFont="1" applyFill="1" applyBorder="1" applyAlignment="1">
      <alignment horizontal="right"/>
    </xf>
    <xf numFmtId="0" fontId="1" fillId="2" borderId="36" xfId="0" applyFont="1" applyFill="1" applyBorder="1" applyAlignment="1">
      <alignment/>
    </xf>
    <xf numFmtId="2" fontId="2" fillId="2" borderId="37" xfId="19" applyNumberFormat="1" applyFont="1" applyFill="1" applyBorder="1" applyAlignment="1">
      <alignment/>
    </xf>
    <xf numFmtId="0" fontId="2" fillId="2" borderId="20" xfId="0" applyFont="1" applyFill="1" applyBorder="1" applyAlignment="1">
      <alignment/>
    </xf>
    <xf numFmtId="2" fontId="2" fillId="2" borderId="21" xfId="19" applyNumberFormat="1" applyFont="1" applyFill="1" applyBorder="1" applyAlignment="1">
      <alignment/>
    </xf>
    <xf numFmtId="0" fontId="1" fillId="2" borderId="35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2" fontId="2" fillId="2" borderId="18" xfId="19" applyNumberFormat="1" applyFont="1" applyFill="1" applyBorder="1" applyAlignment="1">
      <alignment/>
    </xf>
    <xf numFmtId="0" fontId="2" fillId="0" borderId="38" xfId="0" applyFont="1" applyBorder="1" applyAlignment="1">
      <alignment/>
    </xf>
    <xf numFmtId="0" fontId="2" fillId="2" borderId="7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39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2" fontId="2" fillId="2" borderId="8" xfId="19" applyNumberFormat="1" applyFont="1" applyFill="1" applyBorder="1" applyAlignment="1">
      <alignment/>
    </xf>
    <xf numFmtId="0" fontId="1" fillId="0" borderId="33" xfId="0" applyFont="1" applyBorder="1" applyAlignment="1">
      <alignment/>
    </xf>
    <xf numFmtId="2" fontId="1" fillId="2" borderId="37" xfId="0" applyNumberFormat="1" applyFont="1" applyFill="1" applyBorder="1" applyAlignment="1">
      <alignment/>
    </xf>
    <xf numFmtId="2" fontId="1" fillId="2" borderId="18" xfId="19" applyNumberFormat="1" applyFont="1" applyFill="1" applyBorder="1" applyAlignment="1">
      <alignment/>
    </xf>
    <xf numFmtId="2" fontId="1" fillId="0" borderId="2" xfId="0" applyNumberFormat="1" applyFont="1" applyBorder="1" applyAlignment="1">
      <alignment/>
    </xf>
    <xf numFmtId="0" fontId="1" fillId="2" borderId="15" xfId="0" applyFont="1" applyFill="1" applyBorder="1" applyAlignment="1">
      <alignment/>
    </xf>
    <xf numFmtId="0" fontId="1" fillId="0" borderId="19" xfId="0" applyFont="1" applyBorder="1" applyAlignment="1">
      <alignment/>
    </xf>
    <xf numFmtId="0" fontId="2" fillId="2" borderId="30" xfId="0" applyFont="1" applyFill="1" applyBorder="1" applyAlignment="1">
      <alignment/>
    </xf>
    <xf numFmtId="2" fontId="2" fillId="2" borderId="27" xfId="19" applyNumberFormat="1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2" fillId="2" borderId="36" xfId="0" applyFont="1" applyFill="1" applyBorder="1" applyAlignment="1">
      <alignment/>
    </xf>
    <xf numFmtId="2" fontId="2" fillId="2" borderId="18" xfId="0" applyNumberFormat="1" applyFont="1" applyFill="1" applyBorder="1" applyAlignment="1">
      <alignment/>
    </xf>
    <xf numFmtId="2" fontId="2" fillId="2" borderId="4" xfId="0" applyNumberFormat="1" applyFont="1" applyFill="1" applyBorder="1" applyAlignment="1">
      <alignment/>
    </xf>
    <xf numFmtId="2" fontId="2" fillId="2" borderId="40" xfId="0" applyNumberFormat="1" applyFont="1" applyFill="1" applyBorder="1" applyAlignment="1">
      <alignment/>
    </xf>
    <xf numFmtId="0" fontId="2" fillId="2" borderId="23" xfId="0" applyFont="1" applyFill="1" applyBorder="1" applyAlignment="1">
      <alignment horizontal="left"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0" fontId="2" fillId="2" borderId="41" xfId="0" applyFont="1" applyFill="1" applyBorder="1" applyAlignment="1">
      <alignment/>
    </xf>
    <xf numFmtId="0" fontId="2" fillId="2" borderId="40" xfId="0" applyFont="1" applyFill="1" applyBorder="1" applyAlignment="1">
      <alignment/>
    </xf>
    <xf numFmtId="2" fontId="2" fillId="2" borderId="31" xfId="0" applyNumberFormat="1" applyFont="1" applyFill="1" applyBorder="1" applyAlignment="1">
      <alignment/>
    </xf>
    <xf numFmtId="0" fontId="2" fillId="0" borderId="20" xfId="0" applyFont="1" applyBorder="1" applyAlignment="1">
      <alignment/>
    </xf>
    <xf numFmtId="2" fontId="2" fillId="2" borderId="21" xfId="0" applyNumberFormat="1" applyFont="1" applyFill="1" applyBorder="1" applyAlignment="1">
      <alignment/>
    </xf>
    <xf numFmtId="0" fontId="2" fillId="2" borderId="32" xfId="0" applyFont="1" applyFill="1" applyBorder="1" applyAlignment="1">
      <alignment/>
    </xf>
    <xf numFmtId="0" fontId="5" fillId="2" borderId="41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6"/>
  <sheetViews>
    <sheetView tabSelected="1" workbookViewId="0" topLeftCell="A44">
      <selection activeCell="E64" sqref="E64"/>
    </sheetView>
  </sheetViews>
  <sheetFormatPr defaultColWidth="9.00390625" defaultRowHeight="12.75"/>
  <cols>
    <col min="1" max="1" width="4.75390625" style="1" customWidth="1"/>
    <col min="2" max="2" width="46.375" style="1" customWidth="1"/>
    <col min="3" max="3" width="12.625" style="1" customWidth="1"/>
    <col min="4" max="4" width="10.875" style="1" customWidth="1"/>
    <col min="5" max="5" width="10.00390625" style="1" customWidth="1"/>
    <col min="6" max="6" width="9.875" style="1" customWidth="1"/>
    <col min="7" max="7" width="17.25390625" style="1" customWidth="1"/>
  </cols>
  <sheetData>
    <row r="1" ht="15.75" thickBot="1"/>
    <row r="2" spans="1:7" ht="15">
      <c r="A2" s="95" t="s">
        <v>0</v>
      </c>
      <c r="B2" s="97" t="s">
        <v>9</v>
      </c>
      <c r="C2" s="90"/>
      <c r="D2" s="90"/>
      <c r="E2" s="90"/>
      <c r="F2" s="90"/>
      <c r="G2" s="91"/>
    </row>
    <row r="3" spans="1:7" ht="15.75" thickBot="1">
      <c r="A3" s="96"/>
      <c r="B3" s="92" t="s">
        <v>63</v>
      </c>
      <c r="C3" s="93"/>
      <c r="D3" s="93"/>
      <c r="E3" s="93"/>
      <c r="F3" s="93"/>
      <c r="G3" s="94"/>
    </row>
    <row r="4" spans="1:7" ht="43.5" thickBot="1">
      <c r="A4" s="6"/>
      <c r="B4" s="7" t="s">
        <v>10</v>
      </c>
      <c r="C4" s="8" t="s">
        <v>11</v>
      </c>
      <c r="D4" s="8" t="s">
        <v>12</v>
      </c>
      <c r="E4" s="8" t="s">
        <v>13</v>
      </c>
      <c r="F4" s="8" t="s">
        <v>14</v>
      </c>
      <c r="G4" s="9" t="s">
        <v>15</v>
      </c>
    </row>
    <row r="5" spans="1:7" ht="15.75" thickBot="1">
      <c r="A5" s="10"/>
      <c r="B5" s="11" t="s">
        <v>16</v>
      </c>
      <c r="C5" s="12"/>
      <c r="D5" s="12"/>
      <c r="E5" s="13"/>
      <c r="F5" s="12"/>
      <c r="G5" s="14" t="s">
        <v>60</v>
      </c>
    </row>
    <row r="6" spans="1:7" ht="15.75" thickBot="1">
      <c r="A6" s="15">
        <v>1</v>
      </c>
      <c r="B6" s="16" t="s">
        <v>17</v>
      </c>
      <c r="C6" s="17"/>
      <c r="D6" s="17"/>
      <c r="E6" s="18"/>
      <c r="F6" s="17"/>
      <c r="G6" s="19">
        <f>G7+G8</f>
        <v>30418.3043714</v>
      </c>
    </row>
    <row r="7" spans="1:7" ht="15">
      <c r="A7" s="20"/>
      <c r="B7" s="21" t="s">
        <v>18</v>
      </c>
      <c r="C7" s="22" t="s">
        <v>19</v>
      </c>
      <c r="D7" s="23">
        <v>320</v>
      </c>
      <c r="E7" s="3">
        <v>49.72</v>
      </c>
      <c r="F7" s="21">
        <v>397</v>
      </c>
      <c r="G7" s="24">
        <f>E7*F7</f>
        <v>19738.84</v>
      </c>
    </row>
    <row r="8" spans="1:7" ht="15.75" thickBot="1">
      <c r="A8" s="20"/>
      <c r="B8" s="21" t="s">
        <v>20</v>
      </c>
      <c r="C8" s="22" t="s">
        <v>21</v>
      </c>
      <c r="D8" s="23">
        <v>37700</v>
      </c>
      <c r="E8" s="3">
        <v>422.06</v>
      </c>
      <c r="F8" s="21">
        <v>25303.19</v>
      </c>
      <c r="G8" s="24">
        <f>E8*F8/1000</f>
        <v>10679.4643714</v>
      </c>
    </row>
    <row r="9" spans="1:7" ht="15.75" thickBot="1">
      <c r="A9" s="10">
        <v>2</v>
      </c>
      <c r="B9" s="11" t="s">
        <v>22</v>
      </c>
      <c r="C9" s="12"/>
      <c r="D9" s="12"/>
      <c r="E9" s="13"/>
      <c r="F9" s="12"/>
      <c r="G9" s="25">
        <f>G10</f>
        <v>2818.7</v>
      </c>
    </row>
    <row r="10" spans="1:7" ht="15.75" thickBot="1">
      <c r="A10" s="26"/>
      <c r="B10" s="27" t="s">
        <v>23</v>
      </c>
      <c r="C10" s="27" t="s">
        <v>19</v>
      </c>
      <c r="D10" s="27">
        <v>2240</v>
      </c>
      <c r="E10" s="28">
        <v>7.1</v>
      </c>
      <c r="F10" s="21">
        <v>397</v>
      </c>
      <c r="G10" s="29">
        <f>E10*F10</f>
        <v>2818.7</v>
      </c>
    </row>
    <row r="11" spans="1:7" ht="15.75" thickBot="1">
      <c r="A11" s="10">
        <v>3</v>
      </c>
      <c r="B11" s="11" t="s">
        <v>24</v>
      </c>
      <c r="C11" s="12"/>
      <c r="D11" s="12"/>
      <c r="E11" s="13"/>
      <c r="F11" s="12"/>
      <c r="G11" s="25">
        <f>G12</f>
        <v>6118.8174057999995</v>
      </c>
    </row>
    <row r="12" spans="1:7" ht="15.75" thickBot="1">
      <c r="A12" s="30"/>
      <c r="B12" s="31" t="s">
        <v>25</v>
      </c>
      <c r="C12" s="32" t="s">
        <v>21</v>
      </c>
      <c r="D12" s="33">
        <v>65800</v>
      </c>
      <c r="E12" s="4">
        <v>241.82</v>
      </c>
      <c r="F12" s="21">
        <v>25303.19</v>
      </c>
      <c r="G12" s="24">
        <f>E12*F12/1000</f>
        <v>6118.8174057999995</v>
      </c>
    </row>
    <row r="13" spans="1:7" ht="15.75" thickBot="1">
      <c r="A13" s="6">
        <v>4</v>
      </c>
      <c r="B13" s="34" t="s">
        <v>26</v>
      </c>
      <c r="C13" s="35" t="s">
        <v>19</v>
      </c>
      <c r="D13" s="35">
        <v>1995</v>
      </c>
      <c r="E13" s="36">
        <v>5.74</v>
      </c>
      <c r="F13" s="21">
        <v>397</v>
      </c>
      <c r="G13" s="37">
        <f>E13*F13</f>
        <v>2278.78</v>
      </c>
    </row>
    <row r="14" spans="1:7" ht="15.75" thickBot="1">
      <c r="A14" s="10">
        <v>5</v>
      </c>
      <c r="B14" s="11" t="s">
        <v>27</v>
      </c>
      <c r="C14" s="12"/>
      <c r="D14" s="12"/>
      <c r="E14" s="13"/>
      <c r="F14" s="12"/>
      <c r="G14" s="25">
        <f>G15</f>
        <v>0</v>
      </c>
    </row>
    <row r="15" spans="1:7" ht="15.75" thickBot="1">
      <c r="A15" s="20"/>
      <c r="B15" s="21" t="s">
        <v>28</v>
      </c>
      <c r="C15" s="22" t="s">
        <v>21</v>
      </c>
      <c r="D15" s="23">
        <v>55800</v>
      </c>
      <c r="E15" s="3">
        <v>0</v>
      </c>
      <c r="F15" s="21">
        <v>25303.19</v>
      </c>
      <c r="G15" s="24">
        <f>E15*F15/1000</f>
        <v>0</v>
      </c>
    </row>
    <row r="16" spans="1:7" ht="15.75" thickBot="1">
      <c r="A16" s="10">
        <v>6</v>
      </c>
      <c r="B16" s="11" t="s">
        <v>29</v>
      </c>
      <c r="C16" s="12"/>
      <c r="D16" s="12"/>
      <c r="E16" s="13"/>
      <c r="F16" s="12"/>
      <c r="G16" s="25">
        <f>G17</f>
        <v>0</v>
      </c>
    </row>
    <row r="17" spans="1:7" ht="15.75" thickBot="1">
      <c r="A17" s="20"/>
      <c r="B17" s="21" t="s">
        <v>28</v>
      </c>
      <c r="C17" s="22" t="s">
        <v>21</v>
      </c>
      <c r="D17" s="23">
        <v>68000</v>
      </c>
      <c r="E17" s="3">
        <v>0</v>
      </c>
      <c r="F17" s="21">
        <v>25303.19</v>
      </c>
      <c r="G17" s="24">
        <f>E17*F17/1000</f>
        <v>0</v>
      </c>
    </row>
    <row r="18" spans="1:7" ht="15" thickBot="1">
      <c r="A18" s="10">
        <v>7</v>
      </c>
      <c r="B18" s="11" t="s">
        <v>30</v>
      </c>
      <c r="C18" s="11"/>
      <c r="D18" s="11"/>
      <c r="E18" s="11"/>
      <c r="F18" s="11"/>
      <c r="G18" s="25">
        <f>G19</f>
        <v>0</v>
      </c>
    </row>
    <row r="19" spans="1:7" ht="15.75" thickBot="1">
      <c r="A19" s="38"/>
      <c r="B19" s="21" t="s">
        <v>28</v>
      </c>
      <c r="C19" s="22" t="s">
        <v>21</v>
      </c>
      <c r="D19" s="22">
        <v>67000</v>
      </c>
      <c r="E19" s="22">
        <v>0</v>
      </c>
      <c r="F19" s="21">
        <v>25303.19</v>
      </c>
      <c r="G19" s="24">
        <f>E19*F19/1000</f>
        <v>0</v>
      </c>
    </row>
    <row r="20" spans="1:7" ht="15.75" thickBot="1">
      <c r="A20" s="10">
        <v>9</v>
      </c>
      <c r="B20" s="39" t="s">
        <v>31</v>
      </c>
      <c r="C20" s="12"/>
      <c r="D20" s="12"/>
      <c r="E20" s="12"/>
      <c r="F20" s="12"/>
      <c r="G20" s="25">
        <f>G21</f>
        <v>0</v>
      </c>
    </row>
    <row r="21" spans="1:7" ht="15.75" thickBot="1">
      <c r="A21" s="38"/>
      <c r="B21" s="22" t="s">
        <v>32</v>
      </c>
      <c r="C21" s="22" t="s">
        <v>21</v>
      </c>
      <c r="D21" s="22">
        <v>13100</v>
      </c>
      <c r="E21" s="22">
        <v>0</v>
      </c>
      <c r="F21" s="22">
        <v>2409.7</v>
      </c>
      <c r="G21" s="40">
        <f>E21*F21/1000</f>
        <v>0</v>
      </c>
    </row>
    <row r="22" spans="1:7" ht="15" thickBot="1">
      <c r="A22" s="10">
        <v>10</v>
      </c>
      <c r="B22" s="11" t="s">
        <v>1</v>
      </c>
      <c r="C22" s="11" t="s">
        <v>21</v>
      </c>
      <c r="D22" s="11"/>
      <c r="E22" s="41"/>
      <c r="F22" s="11"/>
      <c r="G22" s="42">
        <f>G23</f>
        <v>17300.7586596</v>
      </c>
    </row>
    <row r="23" spans="1:7" ht="15.75" thickBot="1">
      <c r="A23" s="43"/>
      <c r="B23" s="44" t="s">
        <v>33</v>
      </c>
      <c r="C23" s="44"/>
      <c r="D23" s="45">
        <v>1900</v>
      </c>
      <c r="E23" s="2">
        <v>4339.14</v>
      </c>
      <c r="F23" s="46">
        <f>7974.28/2</f>
        <v>3987.14</v>
      </c>
      <c r="G23" s="40">
        <f>E23*F23/1000</f>
        <v>17300.7586596</v>
      </c>
    </row>
    <row r="24" spans="1:7" ht="15" thickBot="1">
      <c r="A24" s="10">
        <v>11</v>
      </c>
      <c r="B24" s="11" t="s">
        <v>5</v>
      </c>
      <c r="C24" s="11" t="s">
        <v>21</v>
      </c>
      <c r="D24" s="11"/>
      <c r="E24" s="41"/>
      <c r="F24" s="11"/>
      <c r="G24" s="42">
        <f>G25</f>
        <v>27060.228134999998</v>
      </c>
    </row>
    <row r="25" spans="1:7" ht="15.75" thickBot="1">
      <c r="A25" s="43"/>
      <c r="B25" s="44" t="s">
        <v>34</v>
      </c>
      <c r="C25" s="44"/>
      <c r="D25" s="45">
        <v>1100</v>
      </c>
      <c r="E25" s="2">
        <v>7494.87</v>
      </c>
      <c r="F25" s="46">
        <f>4910.5-1300</f>
        <v>3610.5</v>
      </c>
      <c r="G25" s="40">
        <f>E25*F25/1000</f>
        <v>27060.228134999998</v>
      </c>
    </row>
    <row r="26" spans="1:7" ht="15" thickBot="1">
      <c r="A26" s="10">
        <v>12</v>
      </c>
      <c r="B26" s="11" t="s">
        <v>6</v>
      </c>
      <c r="C26" s="11" t="s">
        <v>35</v>
      </c>
      <c r="D26" s="11"/>
      <c r="E26" s="41"/>
      <c r="F26" s="11"/>
      <c r="G26" s="42">
        <f>G27</f>
        <v>7273.2</v>
      </c>
    </row>
    <row r="27" spans="1:7" ht="15.75" thickBot="1">
      <c r="A27" s="15"/>
      <c r="B27" s="27" t="s">
        <v>36</v>
      </c>
      <c r="C27" s="27"/>
      <c r="D27" s="47">
        <v>1250</v>
      </c>
      <c r="E27" s="28">
        <v>6.6</v>
      </c>
      <c r="F27" s="48">
        <v>1102</v>
      </c>
      <c r="G27" s="49">
        <f>E27*F27</f>
        <v>7273.2</v>
      </c>
    </row>
    <row r="28" spans="1:7" ht="15">
      <c r="A28" s="50">
        <v>13</v>
      </c>
      <c r="B28" s="51" t="s">
        <v>37</v>
      </c>
      <c r="C28" s="52" t="s">
        <v>38</v>
      </c>
      <c r="D28" s="53" t="s">
        <v>39</v>
      </c>
      <c r="E28" s="2">
        <v>4542.6</v>
      </c>
      <c r="F28" s="54">
        <v>16</v>
      </c>
      <c r="G28" s="55">
        <f>E28*F28</f>
        <v>72681.6</v>
      </c>
    </row>
    <row r="29" spans="1:7" ht="15.75" thickBot="1">
      <c r="A29" s="26"/>
      <c r="B29" s="56" t="s">
        <v>61</v>
      </c>
      <c r="C29" s="27"/>
      <c r="D29" s="47"/>
      <c r="E29" s="28"/>
      <c r="F29" s="48"/>
      <c r="G29" s="57">
        <f>G6+G9+G11+G13+G14+G16+G18+G20+G22+G24+G26+G28</f>
        <v>165950.3885718</v>
      </c>
    </row>
    <row r="30" spans="1:7" ht="15">
      <c r="A30" s="50">
        <v>14</v>
      </c>
      <c r="B30" s="51" t="s">
        <v>40</v>
      </c>
      <c r="C30" s="52"/>
      <c r="D30" s="58"/>
      <c r="E30" s="2"/>
      <c r="F30" s="54"/>
      <c r="G30" s="55">
        <f>G29*0.015</f>
        <v>2489.2558285769996</v>
      </c>
    </row>
    <row r="31" spans="1:7" ht="15">
      <c r="A31" s="20">
        <v>15</v>
      </c>
      <c r="B31" s="59" t="s">
        <v>4</v>
      </c>
      <c r="C31" s="22"/>
      <c r="D31" s="23"/>
      <c r="E31" s="3"/>
      <c r="F31" s="21"/>
      <c r="G31" s="60">
        <f>0.09*F33</f>
        <v>2277.2871</v>
      </c>
    </row>
    <row r="32" spans="1:7" ht="15.75" thickBot="1">
      <c r="A32" s="61">
        <v>16</v>
      </c>
      <c r="B32" s="62" t="s">
        <v>3</v>
      </c>
      <c r="C32" s="63"/>
      <c r="D32" s="64"/>
      <c r="E32" s="28"/>
      <c r="F32" s="65"/>
      <c r="G32" s="66">
        <f>G33+G34+G35+G36+G37+G38+G39+G40+G41+G42+G43+G44+G45+G46</f>
        <v>56100.50341666666</v>
      </c>
    </row>
    <row r="33" spans="1:7" ht="15">
      <c r="A33" s="67"/>
      <c r="B33" s="52" t="s">
        <v>7</v>
      </c>
      <c r="C33" s="52" t="s">
        <v>21</v>
      </c>
      <c r="D33" s="58"/>
      <c r="E33" s="2">
        <v>0.83</v>
      </c>
      <c r="F33" s="21">
        <v>25303.19</v>
      </c>
      <c r="G33" s="68">
        <f>E33*F33</f>
        <v>21001.647699999998</v>
      </c>
    </row>
    <row r="34" spans="1:7" ht="15">
      <c r="A34" s="38"/>
      <c r="B34" s="22" t="s">
        <v>41</v>
      </c>
      <c r="C34" s="22" t="s">
        <v>21</v>
      </c>
      <c r="D34" s="23"/>
      <c r="E34" s="3">
        <v>0.05</v>
      </c>
      <c r="F34" s="21">
        <v>2530.3</v>
      </c>
      <c r="G34" s="69">
        <f>E34*F34</f>
        <v>126.51500000000001</v>
      </c>
    </row>
    <row r="35" spans="1:7" ht="15">
      <c r="A35" s="38"/>
      <c r="B35" s="22" t="s">
        <v>42</v>
      </c>
      <c r="C35" s="22" t="s">
        <v>21</v>
      </c>
      <c r="D35" s="23"/>
      <c r="E35" s="70">
        <v>0.08</v>
      </c>
      <c r="F35" s="21">
        <v>2530.3</v>
      </c>
      <c r="G35" s="69">
        <f>E35*F35</f>
        <v>202.424</v>
      </c>
    </row>
    <row r="36" spans="1:7" ht="15">
      <c r="A36" s="71"/>
      <c r="B36" s="22" t="s">
        <v>43</v>
      </c>
      <c r="C36" s="22" t="s">
        <v>21</v>
      </c>
      <c r="D36" s="23"/>
      <c r="E36" s="22">
        <v>0.01</v>
      </c>
      <c r="F36" s="21">
        <v>25303.19</v>
      </c>
      <c r="G36" s="69">
        <f>E36*F36</f>
        <v>253.03189999999998</v>
      </c>
    </row>
    <row r="37" spans="1:7" ht="15">
      <c r="A37" s="38"/>
      <c r="B37" s="22" t="s">
        <v>44</v>
      </c>
      <c r="C37" s="22" t="s">
        <v>45</v>
      </c>
      <c r="D37" s="23"/>
      <c r="E37" s="3">
        <v>76.1</v>
      </c>
      <c r="F37" s="21">
        <v>16</v>
      </c>
      <c r="G37" s="69">
        <f>E37*F37</f>
        <v>1217.6</v>
      </c>
    </row>
    <row r="38" spans="1:7" ht="15">
      <c r="A38" s="38"/>
      <c r="B38" s="22" t="s">
        <v>46</v>
      </c>
      <c r="C38" s="22" t="s">
        <v>45</v>
      </c>
      <c r="D38" s="23"/>
      <c r="E38" s="3">
        <v>0</v>
      </c>
      <c r="F38" s="21">
        <v>16</v>
      </c>
      <c r="G38" s="69">
        <v>0</v>
      </c>
    </row>
    <row r="39" spans="1:7" ht="15">
      <c r="A39" s="38"/>
      <c r="B39" s="22" t="s">
        <v>47</v>
      </c>
      <c r="C39" s="22" t="s">
        <v>45</v>
      </c>
      <c r="D39" s="23"/>
      <c r="E39" s="3">
        <v>906.58</v>
      </c>
      <c r="F39" s="21">
        <v>16</v>
      </c>
      <c r="G39" s="69">
        <f>E39*F39</f>
        <v>14505.28</v>
      </c>
    </row>
    <row r="40" spans="1:7" ht="15">
      <c r="A40" s="38"/>
      <c r="B40" s="22" t="s">
        <v>48</v>
      </c>
      <c r="C40" s="22" t="s">
        <v>45</v>
      </c>
      <c r="D40" s="23"/>
      <c r="E40" s="70">
        <v>91.24</v>
      </c>
      <c r="F40" s="21">
        <v>16</v>
      </c>
      <c r="G40" s="69">
        <f>E40*F40</f>
        <v>1459.84</v>
      </c>
    </row>
    <row r="41" spans="1:7" ht="15">
      <c r="A41" s="38"/>
      <c r="B41" s="22" t="s">
        <v>49</v>
      </c>
      <c r="C41" s="22" t="s">
        <v>21</v>
      </c>
      <c r="D41" s="23"/>
      <c r="E41" s="3">
        <v>1.19</v>
      </c>
      <c r="F41" s="21">
        <v>10500</v>
      </c>
      <c r="G41" s="69">
        <f>E41*F41</f>
        <v>12495</v>
      </c>
    </row>
    <row r="42" spans="1:7" ht="15">
      <c r="A42" s="38"/>
      <c r="B42" s="22" t="s">
        <v>50</v>
      </c>
      <c r="C42" s="22" t="s">
        <v>45</v>
      </c>
      <c r="D42" s="23"/>
      <c r="E42" s="70">
        <v>8.74</v>
      </c>
      <c r="F42" s="21">
        <v>275</v>
      </c>
      <c r="G42" s="69">
        <f>E42*F42</f>
        <v>2403.5</v>
      </c>
    </row>
    <row r="43" spans="1:7" ht="15">
      <c r="A43" s="38"/>
      <c r="B43" s="22" t="s">
        <v>51</v>
      </c>
      <c r="C43" s="22" t="s">
        <v>21</v>
      </c>
      <c r="D43" s="23"/>
      <c r="E43" s="3">
        <v>0.32</v>
      </c>
      <c r="F43" s="21">
        <v>12303.19</v>
      </c>
      <c r="G43" s="69">
        <f>E43*F43/12</f>
        <v>328.0850666666667</v>
      </c>
    </row>
    <row r="44" spans="1:7" ht="15">
      <c r="A44" s="38"/>
      <c r="B44" s="22" t="s">
        <v>52</v>
      </c>
      <c r="C44" s="22" t="s">
        <v>21</v>
      </c>
      <c r="D44" s="23"/>
      <c r="E44" s="3">
        <v>0.3</v>
      </c>
      <c r="F44" s="21">
        <v>12303.19</v>
      </c>
      <c r="G44" s="69">
        <f>E44*F44/12</f>
        <v>307.57975</v>
      </c>
    </row>
    <row r="45" spans="1:7" ht="15">
      <c r="A45" s="38"/>
      <c r="B45" s="22" t="s">
        <v>53</v>
      </c>
      <c r="C45" s="22" t="s">
        <v>45</v>
      </c>
      <c r="D45" s="23"/>
      <c r="E45" s="3">
        <v>300</v>
      </c>
      <c r="F45" s="21">
        <v>3</v>
      </c>
      <c r="G45" s="69">
        <f>E45*F45</f>
        <v>900</v>
      </c>
    </row>
    <row r="46" spans="1:7" ht="15.75" thickBot="1">
      <c r="A46" s="72"/>
      <c r="B46" s="27" t="s">
        <v>62</v>
      </c>
      <c r="C46" s="27" t="s">
        <v>45</v>
      </c>
      <c r="D46" s="47"/>
      <c r="E46" s="28">
        <v>300</v>
      </c>
      <c r="F46" s="48">
        <v>3</v>
      </c>
      <c r="G46" s="49">
        <f>E46*F46</f>
        <v>900</v>
      </c>
    </row>
    <row r="47" spans="1:7" ht="15">
      <c r="A47" s="43">
        <v>17</v>
      </c>
      <c r="B47" s="73" t="s">
        <v>54</v>
      </c>
      <c r="C47" s="44"/>
      <c r="D47" s="45"/>
      <c r="E47" s="2"/>
      <c r="F47" s="46"/>
      <c r="G47" s="74">
        <f>G48+G49</f>
        <v>497.44300558333333</v>
      </c>
    </row>
    <row r="48" spans="1:7" ht="15">
      <c r="A48" s="20"/>
      <c r="B48" s="21" t="s">
        <v>55</v>
      </c>
      <c r="C48" s="22" t="s">
        <v>56</v>
      </c>
      <c r="D48" s="23"/>
      <c r="E48" s="70">
        <f>1.1*15.51*1.1</f>
        <v>18.767100000000003</v>
      </c>
      <c r="F48" s="21">
        <v>106.57</v>
      </c>
      <c r="G48" s="69">
        <f>E48*F48/12</f>
        <v>166.66748725000002</v>
      </c>
    </row>
    <row r="49" spans="1:7" ht="15">
      <c r="A49" s="20"/>
      <c r="B49" s="21" t="s">
        <v>57</v>
      </c>
      <c r="C49" s="22" t="s">
        <v>56</v>
      </c>
      <c r="D49" s="23"/>
      <c r="E49" s="70">
        <f>1.1*33.86</f>
        <v>37.246</v>
      </c>
      <c r="F49" s="21">
        <v>106.57</v>
      </c>
      <c r="G49" s="69">
        <f>E49*F49/12</f>
        <v>330.7755183333333</v>
      </c>
    </row>
    <row r="50" spans="1:7" ht="15">
      <c r="A50" s="20">
        <v>18</v>
      </c>
      <c r="B50" s="75" t="s">
        <v>8</v>
      </c>
      <c r="C50" s="22" t="s">
        <v>21</v>
      </c>
      <c r="D50" s="23"/>
      <c r="E50" s="3">
        <v>0.5</v>
      </c>
      <c r="F50" s="21">
        <v>25303.19</v>
      </c>
      <c r="G50" s="60">
        <f>E50*F50</f>
        <v>12651.595</v>
      </c>
    </row>
    <row r="51" spans="1:7" ht="15.75" thickBot="1">
      <c r="A51" s="20">
        <v>19</v>
      </c>
      <c r="B51" s="75" t="s">
        <v>58</v>
      </c>
      <c r="C51" s="22" t="s">
        <v>21</v>
      </c>
      <c r="D51" s="23"/>
      <c r="E51" s="3">
        <v>0.98</v>
      </c>
      <c r="F51" s="21">
        <v>25303.19</v>
      </c>
      <c r="G51" s="60">
        <f>E51*F51</f>
        <v>24797.1262</v>
      </c>
    </row>
    <row r="52" spans="1:7" ht="15">
      <c r="A52" s="50"/>
      <c r="B52" s="76" t="s">
        <v>59</v>
      </c>
      <c r="C52" s="52"/>
      <c r="D52" s="58"/>
      <c r="E52" s="2"/>
      <c r="F52" s="54"/>
      <c r="G52" s="55">
        <f>G29+G30+G31+G32+G47+G50+G51</f>
        <v>264763.599122627</v>
      </c>
    </row>
    <row r="53" spans="1:7" ht="15">
      <c r="A53" s="21" t="s">
        <v>64</v>
      </c>
      <c r="B53" s="22"/>
      <c r="C53" s="23"/>
      <c r="D53" s="3"/>
      <c r="E53" s="21"/>
      <c r="F53" s="21"/>
      <c r="G53" s="77">
        <f>G52/F8</f>
        <v>10.463645063038573</v>
      </c>
    </row>
    <row r="54" spans="1:7" ht="15">
      <c r="A54" s="30"/>
      <c r="B54" s="31"/>
      <c r="C54" s="32"/>
      <c r="D54" s="78"/>
      <c r="E54" s="3"/>
      <c r="F54" s="31"/>
      <c r="G54" s="79"/>
    </row>
    <row r="55" spans="1:7" ht="14.25">
      <c r="A55" s="80"/>
      <c r="B55" s="81"/>
      <c r="C55" s="82"/>
      <c r="D55" s="5"/>
      <c r="E55" s="83"/>
      <c r="F55" s="84"/>
      <c r="G55" s="85"/>
    </row>
    <row r="56" spans="1:7" ht="15" thickBot="1">
      <c r="A56" s="26">
        <v>20</v>
      </c>
      <c r="B56" s="56" t="s">
        <v>2</v>
      </c>
      <c r="C56" s="56"/>
      <c r="D56" s="86"/>
      <c r="E56" s="87">
        <v>2.64</v>
      </c>
      <c r="F56" s="89">
        <f>F8</f>
        <v>25303.19</v>
      </c>
      <c r="G56" s="88">
        <f>E56*F56</f>
        <v>66800.4216</v>
      </c>
    </row>
  </sheetData>
  <mergeCells count="3">
    <mergeCell ref="A2:A3"/>
    <mergeCell ref="B2:G2"/>
    <mergeCell ref="B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2010-11-22T10:32:51Z</cp:lastPrinted>
  <dcterms:created xsi:type="dcterms:W3CDTF">2006-03-27T04:30:38Z</dcterms:created>
  <dcterms:modified xsi:type="dcterms:W3CDTF">2011-02-22T12:00:30Z</dcterms:modified>
  <cp:category/>
  <cp:version/>
  <cp:contentType/>
  <cp:contentStatus/>
</cp:coreProperties>
</file>